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545" windowWidth="14805" windowHeight="6570"/>
  </bookViews>
  <sheets>
    <sheet name="Табл 15" sheetId="1" r:id="rId1"/>
    <sheet name="Табл 16" sheetId="2" r:id="rId2"/>
    <sheet name="Табл 17" sheetId="3" r:id="rId3"/>
    <sheet name="Табл 18" sheetId="4" r:id="rId4"/>
    <sheet name="Табл 19" sheetId="10" r:id="rId5"/>
    <sheet name="Табл 20" sheetId="5" r:id="rId6"/>
    <sheet name="Табл 21 " sheetId="11" r:id="rId7"/>
    <sheet name="Табл 22" sheetId="7" r:id="rId8"/>
    <sheet name="Табл 23" sheetId="8" r:id="rId9"/>
    <sheet name="Оценка" sheetId="9" r:id="rId10"/>
  </sheets>
  <externalReferences>
    <externalReference r:id="rId11"/>
    <externalReference r:id="rId12"/>
    <externalReference r:id="rId13"/>
    <externalReference r:id="rId14"/>
  </externalReferences>
  <definedNames>
    <definedName name="_xlnm._FilterDatabase" localSheetId="0" hidden="1">'Табл 15'!$A$1:$L$177</definedName>
    <definedName name="_xlnm._FilterDatabase" localSheetId="2" hidden="1">'Табл 17'!$I$6:$J$250</definedName>
  </definedNames>
  <calcPr calcId="145621"/>
</workbook>
</file>

<file path=xl/calcChain.xml><?xml version="1.0" encoding="utf-8"?>
<calcChain xmlns="http://schemas.openxmlformats.org/spreadsheetml/2006/main">
  <c r="E197" i="11" l="1"/>
  <c r="D197" i="11"/>
  <c r="E7" i="11"/>
  <c r="G8" i="5" l="1"/>
  <c r="G8" i="11"/>
  <c r="E80" i="11" l="1"/>
  <c r="F326" i="11" l="1"/>
  <c r="E310" i="11"/>
  <c r="F310" i="11" s="1"/>
  <c r="D310" i="11"/>
  <c r="F240" i="11"/>
  <c r="E239" i="11"/>
  <c r="F239" i="11" s="1"/>
  <c r="F232" i="11"/>
  <c r="D231" i="11"/>
  <c r="E231" i="11" s="1"/>
  <c r="F231" i="11" s="1"/>
  <c r="F224" i="11"/>
  <c r="E223" i="11"/>
  <c r="F223" i="11" s="1"/>
  <c r="E220" i="11"/>
  <c r="F220" i="11" s="1"/>
  <c r="F216" i="11"/>
  <c r="E216" i="11"/>
  <c r="E215" i="11"/>
  <c r="F215" i="11" s="1"/>
  <c r="F212" i="11"/>
  <c r="E207" i="11"/>
  <c r="E204" i="11"/>
  <c r="F204" i="11" s="1"/>
  <c r="D204" i="11"/>
  <c r="E200" i="11"/>
  <c r="D200" i="11"/>
  <c r="D199" i="11"/>
  <c r="E178" i="11"/>
  <c r="F178" i="11" s="1"/>
  <c r="E171" i="11"/>
  <c r="D171" i="11"/>
  <c r="F136" i="11"/>
  <c r="E136" i="11"/>
  <c r="E129" i="11"/>
  <c r="E108" i="11" s="1"/>
  <c r="F122" i="11"/>
  <c r="F108" i="11"/>
  <c r="D108" i="11"/>
  <c r="F94" i="11"/>
  <c r="E94" i="11"/>
  <c r="E87" i="11"/>
  <c r="F87" i="11" s="1"/>
  <c r="F80" i="11"/>
  <c r="E73" i="11"/>
  <c r="D73" i="11"/>
  <c r="E59" i="11"/>
  <c r="F59" i="11" s="1"/>
  <c r="E52" i="11"/>
  <c r="F52" i="11" s="1"/>
  <c r="E45" i="11"/>
  <c r="F45" i="11" s="1"/>
  <c r="E38" i="11"/>
  <c r="F38" i="11" s="1"/>
  <c r="F31" i="11"/>
  <c r="D24" i="11"/>
  <c r="E24" i="11" s="1"/>
  <c r="F24" i="11" s="1"/>
  <c r="E14" i="11"/>
  <c r="F14" i="11" s="1"/>
  <c r="D14" i="11"/>
  <c r="D10" i="11"/>
  <c r="E1" i="11"/>
  <c r="F200" i="11" l="1"/>
  <c r="E10" i="11"/>
  <c r="F73" i="11"/>
  <c r="D17" i="11"/>
  <c r="D9" i="11" s="1"/>
  <c r="E17" i="11"/>
  <c r="F207" i="11"/>
  <c r="E199" i="11"/>
  <c r="F199" i="11" s="1"/>
  <c r="F10" i="11"/>
  <c r="F129" i="11"/>
  <c r="F171" i="11"/>
  <c r="E9" i="11" l="1"/>
  <c r="F9" i="11" s="1"/>
  <c r="F17" i="11"/>
  <c r="J176" i="1" l="1"/>
  <c r="E25" i="9" l="1"/>
  <c r="F64" i="7" l="1"/>
  <c r="J229" i="3" l="1"/>
  <c r="J200" i="3"/>
  <c r="H200" i="3"/>
  <c r="C27" i="10" l="1"/>
  <c r="D27" i="10"/>
  <c r="E27" i="10"/>
  <c r="F27" i="10"/>
  <c r="G27" i="10"/>
  <c r="B27" i="10"/>
  <c r="C26" i="10"/>
  <c r="D26" i="10"/>
  <c r="E26" i="10"/>
  <c r="F26" i="10"/>
  <c r="G26" i="10"/>
  <c r="B26" i="10"/>
  <c r="C24" i="10"/>
  <c r="D24" i="10"/>
  <c r="E24" i="10"/>
  <c r="F24" i="10"/>
  <c r="G24" i="10"/>
  <c r="B24" i="10"/>
  <c r="C22" i="10"/>
  <c r="D22" i="10"/>
  <c r="E22" i="10"/>
  <c r="F22" i="10"/>
  <c r="G22" i="10"/>
  <c r="B22" i="10"/>
  <c r="C21" i="10"/>
  <c r="D21" i="10"/>
  <c r="E21" i="10"/>
  <c r="F21" i="10"/>
  <c r="G21" i="10"/>
  <c r="B21" i="10"/>
  <c r="C19" i="10"/>
  <c r="D19" i="10"/>
  <c r="E19" i="10"/>
  <c r="F19" i="10"/>
  <c r="G19" i="10"/>
  <c r="B19" i="10"/>
  <c r="E18" i="10"/>
  <c r="D18" i="10"/>
  <c r="B18" i="10"/>
  <c r="E17" i="10"/>
  <c r="D17" i="10"/>
  <c r="B17" i="10"/>
  <c r="C16" i="10"/>
  <c r="D16" i="10"/>
  <c r="E16" i="10"/>
  <c r="F16" i="10"/>
  <c r="G16" i="10"/>
  <c r="B16" i="10"/>
  <c r="C15" i="10"/>
  <c r="D15" i="10"/>
  <c r="E15" i="10"/>
  <c r="F15" i="10"/>
  <c r="G15" i="10"/>
  <c r="B15" i="10"/>
  <c r="E13" i="10"/>
  <c r="D13" i="10"/>
  <c r="B13" i="10"/>
  <c r="E12" i="10"/>
  <c r="D12" i="10"/>
  <c r="B12" i="10"/>
  <c r="E11" i="10"/>
  <c r="D11" i="10"/>
  <c r="B11" i="10"/>
  <c r="E10" i="10"/>
  <c r="D10" i="10"/>
  <c r="B10" i="10"/>
  <c r="J224" i="3" l="1"/>
  <c r="S249" i="3" l="1"/>
  <c r="E64" i="7" l="1"/>
  <c r="D64" i="7"/>
  <c r="E9" i="7"/>
  <c r="D9" i="7"/>
  <c r="E17" i="7"/>
  <c r="D17" i="7"/>
  <c r="E51" i="7"/>
  <c r="D51" i="7"/>
  <c r="E62" i="7"/>
  <c r="E59" i="7"/>
  <c r="E56" i="7"/>
  <c r="E53" i="7"/>
  <c r="C49" i="7"/>
  <c r="E48" i="7"/>
  <c r="E45" i="7"/>
  <c r="E42" i="7"/>
  <c r="E39" i="7"/>
  <c r="E37" i="7"/>
  <c r="E31" i="7"/>
  <c r="E14" i="7"/>
  <c r="E11" i="7"/>
  <c r="N249" i="3" l="1"/>
  <c r="O249" i="3"/>
  <c r="N250" i="3" l="1"/>
  <c r="E71" i="5"/>
  <c r="D71" i="5"/>
  <c r="D325" i="11" s="1"/>
  <c r="D324" i="11" s="1"/>
  <c r="E70" i="5"/>
  <c r="E317" i="11" s="1"/>
  <c r="D70" i="5"/>
  <c r="D317" i="11" s="1"/>
  <c r="D316" i="11" s="1"/>
  <c r="D309" i="11" s="1"/>
  <c r="D308" i="11" s="1"/>
  <c r="E67" i="5"/>
  <c r="E302" i="11" s="1"/>
  <c r="D67" i="5"/>
  <c r="D302" i="11" s="1"/>
  <c r="D301" i="11" s="1"/>
  <c r="E66" i="5"/>
  <c r="E295" i="11" s="1"/>
  <c r="D66" i="5"/>
  <c r="D295" i="11" s="1"/>
  <c r="D294" i="11" s="1"/>
  <c r="E65" i="5"/>
  <c r="E288" i="11" s="1"/>
  <c r="D65" i="5"/>
  <c r="D288" i="11" s="1"/>
  <c r="D287" i="11" s="1"/>
  <c r="E64" i="5"/>
  <c r="E281" i="11" s="1"/>
  <c r="D64" i="5"/>
  <c r="D281" i="11" s="1"/>
  <c r="E61" i="5"/>
  <c r="E267" i="11" s="1"/>
  <c r="D61" i="5"/>
  <c r="D267" i="11" s="1"/>
  <c r="D266" i="11" s="1"/>
  <c r="E60" i="5"/>
  <c r="E260" i="11" s="1"/>
  <c r="E259" i="11" s="1"/>
  <c r="D60" i="5"/>
  <c r="D260" i="11" s="1"/>
  <c r="D259" i="11" s="1"/>
  <c r="E59" i="5"/>
  <c r="E253" i="11" s="1"/>
  <c r="D59" i="5"/>
  <c r="D253" i="11" s="1"/>
  <c r="C59" i="5"/>
  <c r="C60" i="5" s="1"/>
  <c r="E56" i="5"/>
  <c r="E238" i="11" s="1"/>
  <c r="D56" i="5"/>
  <c r="D238" i="11" s="1"/>
  <c r="D237" i="11" s="1"/>
  <c r="E55" i="5"/>
  <c r="D55" i="5"/>
  <c r="D48" i="5" s="1"/>
  <c r="D12" i="5" s="1"/>
  <c r="E54" i="5"/>
  <c r="D54" i="5"/>
  <c r="D47" i="5" s="1"/>
  <c r="D11" i="5" s="1"/>
  <c r="E53" i="5"/>
  <c r="D53" i="5"/>
  <c r="C52" i="5"/>
  <c r="E51" i="5"/>
  <c r="E222" i="11" s="1"/>
  <c r="D51" i="5"/>
  <c r="D222" i="11" s="1"/>
  <c r="D221" i="11" s="1"/>
  <c r="E50" i="5"/>
  <c r="E214" i="11" s="1"/>
  <c r="D50" i="5"/>
  <c r="D214" i="11" s="1"/>
  <c r="D213" i="11" s="1"/>
  <c r="E49" i="5"/>
  <c r="E206" i="11" s="1"/>
  <c r="D49" i="5"/>
  <c r="D206" i="11" s="1"/>
  <c r="E44" i="5"/>
  <c r="E191" i="11" s="1"/>
  <c r="D44" i="5"/>
  <c r="D191" i="11" s="1"/>
  <c r="D190" i="11" s="1"/>
  <c r="E43" i="5"/>
  <c r="E184" i="11" s="1"/>
  <c r="D43" i="5"/>
  <c r="D184" i="11" s="1"/>
  <c r="D183" i="11" s="1"/>
  <c r="E42" i="5"/>
  <c r="E177" i="11" s="1"/>
  <c r="D42" i="5"/>
  <c r="D177" i="11" s="1"/>
  <c r="E39" i="5"/>
  <c r="E163" i="11" s="1"/>
  <c r="D39" i="5"/>
  <c r="D163" i="11" s="1"/>
  <c r="D162" i="11" s="1"/>
  <c r="E38" i="5"/>
  <c r="E156" i="11" s="1"/>
  <c r="D38" i="5"/>
  <c r="D156" i="11" s="1"/>
  <c r="D155" i="11" s="1"/>
  <c r="E37" i="5"/>
  <c r="E149" i="11" s="1"/>
  <c r="D37" i="5"/>
  <c r="D149" i="11" s="1"/>
  <c r="E34" i="5"/>
  <c r="E135" i="11" s="1"/>
  <c r="D34" i="5"/>
  <c r="D135" i="11" s="1"/>
  <c r="D134" i="11" s="1"/>
  <c r="E33" i="5"/>
  <c r="E128" i="11" s="1"/>
  <c r="D33" i="5"/>
  <c r="D128" i="11" s="1"/>
  <c r="D127" i="11" s="1"/>
  <c r="E32" i="5"/>
  <c r="E121" i="11" s="1"/>
  <c r="D32" i="5"/>
  <c r="D121" i="11" s="1"/>
  <c r="D120" i="11" s="1"/>
  <c r="E31" i="5"/>
  <c r="D31" i="5"/>
  <c r="C29" i="5"/>
  <c r="E28" i="5"/>
  <c r="E100" i="11" s="1"/>
  <c r="D28" i="5"/>
  <c r="D100" i="11" s="1"/>
  <c r="D99" i="11" s="1"/>
  <c r="E27" i="5"/>
  <c r="E93" i="11" s="1"/>
  <c r="D27" i="5"/>
  <c r="D93" i="11" s="1"/>
  <c r="D92" i="11" s="1"/>
  <c r="E26" i="5"/>
  <c r="E86" i="11" s="1"/>
  <c r="D26" i="5"/>
  <c r="E25" i="5"/>
  <c r="D25" i="5"/>
  <c r="D79" i="11" s="1"/>
  <c r="C23" i="5"/>
  <c r="E22" i="5"/>
  <c r="D22" i="5"/>
  <c r="D65" i="11" s="1"/>
  <c r="D64" i="11" s="1"/>
  <c r="E21" i="5"/>
  <c r="E58" i="11" s="1"/>
  <c r="D21" i="5"/>
  <c r="D58" i="11" s="1"/>
  <c r="D57" i="11" s="1"/>
  <c r="E20" i="5"/>
  <c r="E51" i="11" s="1"/>
  <c r="D20" i="5"/>
  <c r="D51" i="11" s="1"/>
  <c r="D50" i="11" s="1"/>
  <c r="E19" i="5"/>
  <c r="E44" i="11" s="1"/>
  <c r="D19" i="5"/>
  <c r="D44" i="11" s="1"/>
  <c r="D43" i="11" s="1"/>
  <c r="E18" i="5"/>
  <c r="E37" i="11" s="1"/>
  <c r="D18" i="5"/>
  <c r="D37" i="11" s="1"/>
  <c r="D36" i="11" s="1"/>
  <c r="E17" i="5"/>
  <c r="E30" i="11" s="1"/>
  <c r="D17" i="5"/>
  <c r="D30" i="11" s="1"/>
  <c r="D29" i="11" s="1"/>
  <c r="E16" i="5"/>
  <c r="E23" i="11" s="1"/>
  <c r="D16" i="5"/>
  <c r="C15" i="5"/>
  <c r="C21" i="5" s="1"/>
  <c r="C22" i="5" s="1"/>
  <c r="C14" i="5"/>
  <c r="C16" i="5" s="1"/>
  <c r="D14" i="5" l="1"/>
  <c r="D23" i="11"/>
  <c r="E24" i="5"/>
  <c r="E79" i="11"/>
  <c r="E46" i="5"/>
  <c r="F281" i="11"/>
  <c r="E274" i="11"/>
  <c r="E280" i="11"/>
  <c r="F280" i="11" s="1"/>
  <c r="E294" i="11"/>
  <c r="F294" i="11" s="1"/>
  <c r="F295" i="11"/>
  <c r="F317" i="11"/>
  <c r="E316" i="11"/>
  <c r="F23" i="11"/>
  <c r="E22" i="11"/>
  <c r="F37" i="11"/>
  <c r="E36" i="11"/>
  <c r="F36" i="11" s="1"/>
  <c r="F51" i="11"/>
  <c r="E50" i="11"/>
  <c r="F50" i="11" s="1"/>
  <c r="E15" i="5"/>
  <c r="E10" i="5" s="1"/>
  <c r="E65" i="11"/>
  <c r="D24" i="5"/>
  <c r="D23" i="5" s="1"/>
  <c r="D86" i="11"/>
  <c r="D85" i="11" s="1"/>
  <c r="E30" i="5"/>
  <c r="E114" i="11"/>
  <c r="E127" i="11"/>
  <c r="F127" i="11" s="1"/>
  <c r="F128" i="11"/>
  <c r="E142" i="11"/>
  <c r="E148" i="11"/>
  <c r="F148" i="11" s="1"/>
  <c r="F149" i="11"/>
  <c r="F163" i="11"/>
  <c r="E162" i="11"/>
  <c r="F162" i="11" s="1"/>
  <c r="E183" i="11"/>
  <c r="F183" i="11" s="1"/>
  <c r="F184" i="11"/>
  <c r="D205" i="11"/>
  <c r="D252" i="11"/>
  <c r="D246" i="11"/>
  <c r="D245" i="11" s="1"/>
  <c r="E92" i="11"/>
  <c r="F92" i="11" s="1"/>
  <c r="F93" i="11"/>
  <c r="E213" i="11"/>
  <c r="F213" i="11" s="1"/>
  <c r="F214" i="11"/>
  <c r="F86" i="11"/>
  <c r="E85" i="11"/>
  <c r="F85" i="11" s="1"/>
  <c r="F100" i="11"/>
  <c r="E99" i="11"/>
  <c r="F99" i="11" s="1"/>
  <c r="D176" i="11"/>
  <c r="D170" i="11"/>
  <c r="D169" i="11" s="1"/>
  <c r="F206" i="11"/>
  <c r="E205" i="11"/>
  <c r="F205" i="11" s="1"/>
  <c r="E221" i="11"/>
  <c r="F221" i="11" s="1"/>
  <c r="F222" i="11"/>
  <c r="E246" i="11"/>
  <c r="E252" i="11"/>
  <c r="F253" i="11"/>
  <c r="E266" i="11"/>
  <c r="F266" i="11" s="1"/>
  <c r="F267" i="11"/>
  <c r="E287" i="11"/>
  <c r="F287" i="11" s="1"/>
  <c r="F288" i="11"/>
  <c r="E301" i="11"/>
  <c r="F301" i="11" s="1"/>
  <c r="F302" i="11"/>
  <c r="F71" i="5"/>
  <c r="E325" i="11"/>
  <c r="D30" i="5"/>
  <c r="D29" i="5" s="1"/>
  <c r="D114" i="11"/>
  <c r="D148" i="11"/>
  <c r="D142" i="11"/>
  <c r="D141" i="11" s="1"/>
  <c r="E16" i="11"/>
  <c r="F30" i="11"/>
  <c r="E29" i="11"/>
  <c r="F29" i="11" s="1"/>
  <c r="F44" i="11"/>
  <c r="E43" i="11"/>
  <c r="F43" i="11" s="1"/>
  <c r="E57" i="11"/>
  <c r="F57" i="11" s="1"/>
  <c r="F58" i="11"/>
  <c r="D78" i="11"/>
  <c r="D72" i="11"/>
  <c r="D71" i="11" s="1"/>
  <c r="E120" i="11"/>
  <c r="F120" i="11" s="1"/>
  <c r="F121" i="11"/>
  <c r="F135" i="11"/>
  <c r="E134" i="11"/>
  <c r="F134" i="11" s="1"/>
  <c r="E155" i="11"/>
  <c r="F155" i="11" s="1"/>
  <c r="F156" i="11"/>
  <c r="E176" i="11"/>
  <c r="F176" i="11" s="1"/>
  <c r="F177" i="11"/>
  <c r="E170" i="11"/>
  <c r="E190" i="11"/>
  <c r="F190" i="11" s="1"/>
  <c r="F191" i="11"/>
  <c r="F238" i="11"/>
  <c r="E237" i="11"/>
  <c r="F237" i="11" s="1"/>
  <c r="D280" i="11"/>
  <c r="D274" i="11"/>
  <c r="D273" i="11" s="1"/>
  <c r="F28" i="5"/>
  <c r="D36" i="5"/>
  <c r="D35" i="5" s="1"/>
  <c r="F65" i="5"/>
  <c r="F32" i="5"/>
  <c r="F56" i="5"/>
  <c r="D63" i="5"/>
  <c r="D62" i="5" s="1"/>
  <c r="F66" i="5"/>
  <c r="F17" i="5"/>
  <c r="F19" i="5"/>
  <c r="F21" i="5"/>
  <c r="D41" i="5"/>
  <c r="D40" i="5" s="1"/>
  <c r="F55" i="5"/>
  <c r="F70" i="5"/>
  <c r="F34" i="5"/>
  <c r="D15" i="5"/>
  <c r="D10" i="5" s="1"/>
  <c r="F10" i="5" s="1"/>
  <c r="F43" i="5"/>
  <c r="E36" i="5"/>
  <c r="E52" i="5"/>
  <c r="E230" i="11" s="1"/>
  <c r="F25" i="5"/>
  <c r="F27" i="5"/>
  <c r="F33" i="5"/>
  <c r="F39" i="5"/>
  <c r="F44" i="5"/>
  <c r="F51" i="5"/>
  <c r="F61" i="5"/>
  <c r="E14" i="5"/>
  <c r="E13" i="5" s="1"/>
  <c r="F26" i="5"/>
  <c r="F67" i="5"/>
  <c r="F16" i="5"/>
  <c r="F18" i="5"/>
  <c r="F20" i="5"/>
  <c r="F22" i="5"/>
  <c r="F31" i="5"/>
  <c r="F42" i="5"/>
  <c r="E48" i="5"/>
  <c r="F50" i="5"/>
  <c r="F54" i="5"/>
  <c r="F59" i="5"/>
  <c r="F64" i="5"/>
  <c r="D69" i="5"/>
  <c r="D68" i="5" s="1"/>
  <c r="F24" i="5"/>
  <c r="D58" i="5"/>
  <c r="D57" i="5" s="1"/>
  <c r="F49" i="5"/>
  <c r="F53" i="5"/>
  <c r="F30" i="5"/>
  <c r="C17" i="5"/>
  <c r="C18" i="5" s="1"/>
  <c r="C19" i="5" s="1"/>
  <c r="E58" i="5"/>
  <c r="E23" i="5"/>
  <c r="F37" i="5"/>
  <c r="F14" i="5"/>
  <c r="D46" i="5"/>
  <c r="D45" i="5" s="1"/>
  <c r="E47" i="5"/>
  <c r="E69" i="5"/>
  <c r="E29" i="5"/>
  <c r="F38" i="5"/>
  <c r="E41" i="5"/>
  <c r="E63" i="5"/>
  <c r="D52" i="5"/>
  <c r="D230" i="11" s="1"/>
  <c r="D229" i="11" s="1"/>
  <c r="F79" i="11" l="1"/>
  <c r="E72" i="11"/>
  <c r="E78" i="11"/>
  <c r="F78" i="11" s="1"/>
  <c r="F325" i="11"/>
  <c r="E324" i="11"/>
  <c r="F324" i="11" s="1"/>
  <c r="D198" i="11"/>
  <c r="E141" i="11"/>
  <c r="F141" i="11" s="1"/>
  <c r="F142" i="11"/>
  <c r="F274" i="11"/>
  <c r="E273" i="11"/>
  <c r="F273" i="11" s="1"/>
  <c r="E107" i="11"/>
  <c r="F114" i="11"/>
  <c r="E113" i="11"/>
  <c r="E64" i="11"/>
  <c r="F64" i="11" s="1"/>
  <c r="F65" i="11"/>
  <c r="F252" i="11"/>
  <c r="D22" i="11"/>
  <c r="F22" i="11" s="1"/>
  <c r="D16" i="11"/>
  <c r="E15" i="11"/>
  <c r="F16" i="11"/>
  <c r="F316" i="11"/>
  <c r="E309" i="11"/>
  <c r="F230" i="11"/>
  <c r="E229" i="11"/>
  <c r="F229" i="11" s="1"/>
  <c r="E169" i="11"/>
  <c r="F169" i="11" s="1"/>
  <c r="F170" i="11"/>
  <c r="D113" i="11"/>
  <c r="D107" i="11"/>
  <c r="D106" i="11" s="1"/>
  <c r="E245" i="11"/>
  <c r="F245" i="11" s="1"/>
  <c r="F246" i="11"/>
  <c r="E198" i="11"/>
  <c r="E8" i="11" s="1"/>
  <c r="D13" i="5"/>
  <c r="F15" i="5"/>
  <c r="E45" i="5"/>
  <c r="F45" i="5" s="1"/>
  <c r="D9" i="5"/>
  <c r="D8" i="5" s="1"/>
  <c r="F36" i="5"/>
  <c r="E35" i="5"/>
  <c r="F35" i="5" s="1"/>
  <c r="F48" i="5"/>
  <c r="E12" i="5"/>
  <c r="F12" i="5" s="1"/>
  <c r="F13" i="5"/>
  <c r="F63" i="5"/>
  <c r="E62" i="5"/>
  <c r="F62" i="5" s="1"/>
  <c r="F58" i="5"/>
  <c r="E57" i="5"/>
  <c r="F57" i="5" s="1"/>
  <c r="F69" i="5"/>
  <c r="E68" i="5"/>
  <c r="C24" i="5"/>
  <c r="C25" i="5" s="1"/>
  <c r="C26" i="5" s="1"/>
  <c r="C27" i="5" s="1"/>
  <c r="C28" i="5" s="1"/>
  <c r="C30" i="5" s="1"/>
  <c r="C20" i="5"/>
  <c r="F41" i="5"/>
  <c r="E40" i="5"/>
  <c r="F40" i="5" s="1"/>
  <c r="F47" i="5"/>
  <c r="E11" i="5"/>
  <c r="F11" i="5" s="1"/>
  <c r="F46" i="5"/>
  <c r="J205" i="3"/>
  <c r="H205" i="3"/>
  <c r="J196" i="3"/>
  <c r="H196" i="3"/>
  <c r="F309" i="11" l="1"/>
  <c r="E308" i="11"/>
  <c r="F308" i="11" s="1"/>
  <c r="D15" i="11"/>
  <c r="F15" i="11" s="1"/>
  <c r="D8" i="11"/>
  <c r="D7" i="11" s="1"/>
  <c r="E106" i="11"/>
  <c r="F106" i="11" s="1"/>
  <c r="F107" i="11"/>
  <c r="F72" i="11"/>
  <c r="E71" i="11"/>
  <c r="F71" i="11" s="1"/>
  <c r="F198" i="11"/>
  <c r="F197" i="11"/>
  <c r="F113" i="11"/>
  <c r="F68" i="5"/>
  <c r="E9" i="5"/>
  <c r="J248" i="3"/>
  <c r="J244" i="3"/>
  <c r="H244" i="3"/>
  <c r="J239" i="3"/>
  <c r="H239" i="3"/>
  <c r="J235" i="3"/>
  <c r="H235" i="3"/>
  <c r="G16" i="1"/>
  <c r="F8" i="11" l="1"/>
  <c r="F7" i="11"/>
  <c r="F9" i="5"/>
  <c r="E8" i="5"/>
  <c r="F8" i="5" s="1"/>
  <c r="H89" i="1"/>
  <c r="H39" i="1" l="1"/>
  <c r="K24" i="1" l="1"/>
  <c r="K25" i="1"/>
  <c r="K26" i="1"/>
  <c r="K30" i="1"/>
  <c r="K35" i="1"/>
  <c r="K37" i="1"/>
  <c r="K38" i="1"/>
  <c r="K39" i="1"/>
  <c r="K40" i="1"/>
  <c r="K47" i="1"/>
  <c r="K48" i="1"/>
  <c r="K53" i="1"/>
  <c r="K54" i="1"/>
  <c r="K55" i="1"/>
  <c r="K58" i="1"/>
  <c r="K59" i="1"/>
  <c r="K62" i="1"/>
  <c r="K64" i="1"/>
  <c r="K70" i="1"/>
  <c r="K71" i="1"/>
  <c r="K74" i="1"/>
  <c r="K75" i="1"/>
  <c r="K84" i="1"/>
  <c r="K89" i="1"/>
  <c r="K91" i="1"/>
  <c r="K92" i="1"/>
  <c r="K93" i="1"/>
  <c r="K94" i="1"/>
  <c r="K98" i="1"/>
  <c r="K99" i="1"/>
  <c r="K103" i="1"/>
  <c r="K104" i="1"/>
  <c r="K105" i="1"/>
  <c r="K108" i="1"/>
  <c r="K111" i="1"/>
  <c r="K121" i="1"/>
  <c r="K122" i="1"/>
  <c r="K127" i="1"/>
  <c r="K128" i="1"/>
  <c r="K134" i="1"/>
  <c r="K138" i="1"/>
  <c r="K139" i="1"/>
  <c r="K140" i="1"/>
  <c r="K143" i="1"/>
  <c r="K145" i="1"/>
  <c r="K146" i="1"/>
  <c r="K147" i="1"/>
  <c r="K152" i="1"/>
  <c r="K155" i="1"/>
  <c r="K156" i="1"/>
  <c r="K161" i="1"/>
  <c r="K165" i="1"/>
  <c r="K167" i="1"/>
  <c r="K168" i="1"/>
  <c r="K169" i="1"/>
  <c r="K172" i="1"/>
  <c r="K173" i="1"/>
  <c r="K175" i="1"/>
  <c r="H128" i="1"/>
  <c r="K10" i="1" l="1"/>
  <c r="K12" i="1"/>
  <c r="K14" i="1"/>
  <c r="K15" i="1"/>
  <c r="K16" i="1"/>
  <c r="K18" i="1"/>
  <c r="K20" i="1"/>
  <c r="K21" i="1"/>
  <c r="K22" i="1"/>
  <c r="K23" i="1"/>
  <c r="K9" i="1"/>
  <c r="K8" i="1"/>
  <c r="I177" i="1" l="1"/>
  <c r="L176" i="1"/>
  <c r="M176" i="1" s="1"/>
  <c r="I176" i="1"/>
  <c r="J219" i="3" l="1"/>
  <c r="H219" i="3"/>
  <c r="J215" i="3"/>
  <c r="H215" i="3"/>
  <c r="J209" i="3"/>
  <c r="H209" i="3"/>
  <c r="J188" i="3"/>
  <c r="H188" i="3"/>
  <c r="J184" i="3"/>
  <c r="H184" i="3"/>
  <c r="M249" i="3"/>
  <c r="P249" i="3"/>
  <c r="Q249" i="3"/>
  <c r="R249" i="3"/>
  <c r="R250" i="3" s="1"/>
  <c r="L249" i="3"/>
  <c r="L250" i="3" l="1"/>
  <c r="P250" i="3"/>
  <c r="J179" i="3"/>
  <c r="H179" i="3"/>
  <c r="J164" i="3" l="1"/>
  <c r="H164" i="3"/>
  <c r="J172" i="3" l="1"/>
  <c r="H172" i="3"/>
  <c r="J160" i="3"/>
  <c r="J156" i="3"/>
  <c r="H156" i="3"/>
  <c r="J151" i="3"/>
  <c r="J33" i="3"/>
  <c r="J145" i="3" l="1"/>
  <c r="J141" i="3"/>
  <c r="H141" i="3"/>
  <c r="J136" i="3" l="1"/>
  <c r="J131" i="3" l="1"/>
  <c r="J127" i="3"/>
  <c r="J121" i="3"/>
  <c r="J117" i="3"/>
  <c r="H117" i="3"/>
  <c r="J112" i="3"/>
  <c r="H112" i="3"/>
  <c r="J108" i="3" l="1"/>
  <c r="J102" i="3"/>
  <c r="H102" i="3"/>
  <c r="J98" i="3"/>
  <c r="H98" i="3"/>
  <c r="J93" i="3" l="1"/>
  <c r="H93" i="3"/>
  <c r="J88" i="3"/>
  <c r="J84" i="3" l="1"/>
  <c r="H84" i="3"/>
  <c r="J78" i="3"/>
  <c r="H78" i="3"/>
  <c r="J74" i="3"/>
  <c r="J69" i="3" l="1"/>
  <c r="H69" i="3"/>
  <c r="J64" i="3" l="1"/>
  <c r="J60" i="3"/>
  <c r="J54" i="3"/>
  <c r="J50" i="3"/>
  <c r="J46" i="3"/>
  <c r="J42" i="3" l="1"/>
  <c r="J37" i="3"/>
  <c r="H24" i="3" l="1"/>
  <c r="A50" i="7" l="1"/>
  <c r="A43" i="7"/>
  <c r="A26" i="7" l="1"/>
  <c r="A32" i="7" s="1"/>
  <c r="A20" i="7"/>
  <c r="A29" i="7" s="1"/>
  <c r="A35" i="7" s="1"/>
  <c r="A46" i="7" s="1"/>
  <c r="A49" i="7" s="1"/>
  <c r="A16" i="7"/>
  <c r="A15" i="7"/>
  <c r="A13" i="7"/>
  <c r="A18" i="7" s="1"/>
  <c r="A21" i="7" s="1"/>
  <c r="A24" i="7" s="1"/>
  <c r="A27" i="7" s="1"/>
  <c r="A30" i="7" s="1"/>
  <c r="A33" i="7" s="1"/>
  <c r="A36" i="7" s="1"/>
  <c r="A41" i="7" s="1"/>
  <c r="A44" i="7" s="1"/>
  <c r="A47" i="7" s="1"/>
  <c r="A52" i="7" s="1"/>
  <c r="A55" i="7" s="1"/>
  <c r="A58" i="7" s="1"/>
  <c r="A61" i="7" s="1"/>
  <c r="A63" i="7" l="1"/>
  <c r="A57" i="7"/>
  <c r="B170" i="3" l="1"/>
  <c r="B176" i="3"/>
  <c r="B177" i="3"/>
  <c r="B178" i="3"/>
  <c r="E92" i="1" l="1"/>
  <c r="E94" i="1" s="1"/>
  <c r="E96" i="1" s="1"/>
  <c r="C92" i="1"/>
  <c r="C93" i="1" s="1"/>
  <c r="E82" i="1" l="1"/>
  <c r="C82" i="1"/>
  <c r="E81" i="1"/>
  <c r="E80" i="1"/>
  <c r="C79" i="1"/>
  <c r="C81" i="1" s="1"/>
  <c r="C83" i="1" s="1"/>
  <c r="C84" i="1" s="1"/>
  <c r="C63" i="1"/>
  <c r="C64" i="1" s="1"/>
  <c r="C52" i="1" l="1"/>
  <c r="C34" i="1"/>
  <c r="C30" i="1"/>
  <c r="C31" i="1" s="1"/>
  <c r="C32" i="1" s="1"/>
  <c r="C35" i="1" s="1"/>
  <c r="C26" i="1" l="1"/>
  <c r="C20" i="1"/>
  <c r="E18" i="1"/>
  <c r="F19" i="1" s="1"/>
  <c r="C14" i="1"/>
  <c r="E12" i="1"/>
  <c r="F13" i="1" s="1"/>
  <c r="E14" i="1" s="1"/>
  <c r="C9" i="1"/>
  <c r="C10" i="1" s="1"/>
  <c r="C15" i="1" l="1"/>
  <c r="C17" i="1" s="1"/>
  <c r="C22" i="1" s="1"/>
  <c r="E27" i="9"/>
  <c r="F27" i="9" s="1"/>
  <c r="G27" i="9" s="1"/>
  <c r="F26" i="9"/>
  <c r="G26" i="9" s="1"/>
  <c r="F25" i="9"/>
  <c r="G25" i="9" s="1"/>
  <c r="G23" i="9"/>
  <c r="F23" i="9"/>
  <c r="G22" i="9"/>
  <c r="F22" i="9"/>
  <c r="G21" i="9"/>
  <c r="F21" i="9"/>
  <c r="G20" i="9"/>
  <c r="F20" i="9"/>
  <c r="G19" i="9"/>
  <c r="F19" i="9"/>
  <c r="G16" i="9"/>
  <c r="F16" i="9"/>
  <c r="G15" i="9"/>
  <c r="F15" i="9"/>
  <c r="G14" i="9"/>
  <c r="F14" i="9"/>
  <c r="G13" i="9"/>
  <c r="F13" i="9"/>
  <c r="G12" i="9"/>
  <c r="F12" i="9"/>
  <c r="G10" i="9"/>
  <c r="F10" i="9"/>
  <c r="G9" i="9"/>
  <c r="F9" i="9"/>
  <c r="G8" i="9"/>
  <c r="F8" i="9"/>
  <c r="G7" i="9"/>
  <c r="G6" i="9" s="1"/>
  <c r="F7" i="9"/>
  <c r="G24" i="9" l="1"/>
  <c r="F18" i="9"/>
  <c r="G18" i="9"/>
  <c r="F11" i="9"/>
  <c r="G11" i="9"/>
  <c r="F6" i="9"/>
  <c r="F24" i="9"/>
  <c r="F30" i="9" l="1"/>
  <c r="G30" i="9"/>
  <c r="D34" i="9" s="1"/>
  <c r="D18" i="4"/>
  <c r="D19" i="4" s="1"/>
  <c r="D17" i="4"/>
  <c r="C36" i="2"/>
  <c r="C35" i="2"/>
  <c r="C37" i="2" s="1"/>
</calcChain>
</file>

<file path=xl/sharedStrings.xml><?xml version="1.0" encoding="utf-8"?>
<sst xmlns="http://schemas.openxmlformats.org/spreadsheetml/2006/main" count="3427" uniqueCount="1346">
  <si>
    <t>Таблица 15</t>
  </si>
  <si>
    <t>№ п/п</t>
  </si>
  <si>
    <t>Целевой индикатор и показатель
(наименование)</t>
  </si>
  <si>
    <t>Ед. измерения</t>
  </si>
  <si>
    <t>Направленность</t>
  </si>
  <si>
    <t>Значения целевого индикатора (показателя) государственной программы, подпрограммы</t>
  </si>
  <si>
    <t>Обоснование отклонений значений целевых индикаторов и показателей на конец отчетного года (при наличии)</t>
  </si>
  <si>
    <t>2016 год
(факт)</t>
  </si>
  <si>
    <t>2017 год</t>
  </si>
  <si>
    <t>план</t>
  </si>
  <si>
    <t>факт</t>
  </si>
  <si>
    <t>1.</t>
  </si>
  <si>
    <t>Таблица 16</t>
  </si>
  <si>
    <t>Наименование муниципального образования в Республике Коми</t>
  </si>
  <si>
    <t>Значения целевых индикаторов и показателей государственной программы, подпрограммы</t>
  </si>
  <si>
    <t>Таблица 17</t>
  </si>
  <si>
    <t>Плановый срок в 2017 году</t>
  </si>
  <si>
    <t>Фактический срок в 2017 году</t>
  </si>
  <si>
    <t>Проблемы,возникшие в ходе реализации мероприятия **</t>
  </si>
  <si>
    <t>начала реализации</t>
  </si>
  <si>
    <t>окончания реализации</t>
  </si>
  <si>
    <t>запланированные</t>
  </si>
  <si>
    <t>достигнутые*</t>
  </si>
  <si>
    <t>х</t>
  </si>
  <si>
    <t>Таблица 18</t>
  </si>
  <si>
    <t>Наименование меры</t>
  </si>
  <si>
    <t>Показатель применения меры</t>
  </si>
  <si>
    <t>Финансовая оценка результата в 2017 году, тыс.руб.</t>
  </si>
  <si>
    <t>Финансовая оценка результата в плановом периоде, тыс. руб.</t>
  </si>
  <si>
    <t>Обоснование необходимости (эффективности)</t>
  </si>
  <si>
    <t>2018 год</t>
  </si>
  <si>
    <t>2019 год</t>
  </si>
  <si>
    <t>2020 год</t>
  </si>
  <si>
    <t>I. Меры государственного регулирования, запланированные в рамках государственной программы</t>
  </si>
  <si>
    <t>Основное мероприятие/ведомственная целевая программа</t>
  </si>
  <si>
    <t>II. Меры государственного регулирования, дополнительно предлагаемые к реализации в рамках государственной программы</t>
  </si>
  <si>
    <t>2.</t>
  </si>
  <si>
    <t>Примечания:
Столбцы 1 - 4, 9 раздела I заполняются в соответствии с таблицей 10 государственной программы, а также с учетом расширения предложений по включению мер из раздела II в состав государственной программы по итогам рассмотрения годовых отчетов прошлых отчетных периодов. В обосновании необходимости (эффективности) приводится взаимосвязь указанных мер и показателей (индикаторов) государственной программы, а также социально-экономических эффектов от ее реализации</t>
  </si>
  <si>
    <t>Таблица 20</t>
  </si>
  <si>
    <t>Статус</t>
  </si>
  <si>
    <t>Наименование государственной программы, подпрограммы, ведомственной целевой программы, основного мероприятия</t>
  </si>
  <si>
    <t>Ответственный исполнитель, соисполнители, участник (ОИВ РК)</t>
  </si>
  <si>
    <t>Расходы (тыс.руб.)</t>
  </si>
  <si>
    <t>сводная бюджетная роспись на 1 января 2018 года</t>
  </si>
  <si>
    <t>кассовое исполнение</t>
  </si>
  <si>
    <t>Государственная программа</t>
  </si>
  <si>
    <t>Всего</t>
  </si>
  <si>
    <t>Таблица 1</t>
  </si>
  <si>
    <t>Анкета для оценки эффективности государственной программы &lt;*&gt;</t>
  </si>
  <si>
    <t xml:space="preserve">Вопросы для оценки </t>
  </si>
  <si>
    <t>Методика определения ответа</t>
  </si>
  <si>
    <t>Эксперт</t>
  </si>
  <si>
    <t>Ответ (Да/нет, коэффициент исполнения) &lt;**&gt;</t>
  </si>
  <si>
    <t>Балл</t>
  </si>
  <si>
    <t>Итоги оценки</t>
  </si>
  <si>
    <t>Блок 1. Качество формирования</t>
  </si>
  <si>
    <t>Раздел 1. Цели и «конструкция» (структуры) программы</t>
  </si>
  <si>
    <t>(20%/4*(0 или 1))</t>
  </si>
  <si>
    <t>1.1.</t>
  </si>
  <si>
    <t>Соответствует ли цель программы Стратегии социально-экономического развития Республики Коми на период до 2020 года (далее- Стратегия)</t>
  </si>
  <si>
    <t xml:space="preserve">Сравнение цели программы и стратегической цели, отраженной в п. 3 раздела II, либо стратегической цели третьего уровня, отраженной в разделе III Стратегии. 
Ответ «Да» – при дословном соответствии цели программы и стратегической цели в п. 3 раздела II Стратегии, либо стратегической цели третьего уровня, отраженной в разделе III Стратегии </t>
  </si>
  <si>
    <t>Минэкономики Республики Коми</t>
  </si>
  <si>
    <t>1.2.</t>
  </si>
  <si>
    <r>
      <t xml:space="preserve">Соответствуют ли целевые индикаторы и показатели программы, </t>
    </r>
    <r>
      <rPr>
        <sz val="11"/>
        <color rgb="FFFF0000"/>
        <rFont val="Times New Roman"/>
        <family val="1"/>
        <charset val="204"/>
      </rPr>
      <t>предусмотренные на отчетный год</t>
    </r>
    <r>
      <rPr>
        <sz val="11"/>
        <color theme="1"/>
        <rFont val="Times New Roman"/>
        <family val="1"/>
        <charset val="204"/>
      </rPr>
      <t xml:space="preserve">, плановым значениям целевых индикаторов Стратегии </t>
    </r>
  </si>
  <si>
    <r>
      <t xml:space="preserve">Сравнение целевых индикаторов и показателей программы в таблице "Перечень и сведения о целевых индикаторах и показателях программы, подпрограмм" с показателями таблицы 1 в Стратегии.
Ответ "Да" - значения целевых индикаторов и показателей программы, </t>
    </r>
    <r>
      <rPr>
        <sz val="11"/>
        <color rgb="FFFF0000"/>
        <rFont val="Times New Roman"/>
        <family val="1"/>
        <charset val="204"/>
      </rPr>
      <t>предусмотренные на отчетный год</t>
    </r>
    <r>
      <rPr>
        <sz val="11"/>
        <color theme="1"/>
        <rFont val="Times New Roman"/>
        <family val="1"/>
        <charset val="204"/>
      </rPr>
      <t xml:space="preserve">, соответствуют, </t>
    </r>
    <r>
      <rPr>
        <sz val="11"/>
        <color rgb="FFFF0000"/>
        <rFont val="Times New Roman"/>
        <family val="1"/>
        <charset val="204"/>
      </rPr>
      <t>либо имеют позитивное изменение</t>
    </r>
    <r>
      <rPr>
        <sz val="11"/>
        <color theme="1"/>
        <rFont val="Times New Roman"/>
        <family val="1"/>
        <charset val="204"/>
      </rPr>
      <t xml:space="preserve"> по сравнению со значениями целевых индикаторов и показателей в таблице 1 в Стратегии</t>
    </r>
  </si>
  <si>
    <t>1.3.</t>
  </si>
  <si>
    <t>Имеются ли для каждой задачи программы соответствующие ей целевые индикаторы и показатели программы</t>
  </si>
  <si>
    <t xml:space="preserve">Экспертиза целевых индикаторов и показателей программы на основании таблицы «Перечень и сведения о целевых индикаторах и показателях государственной программы, подпрограмм».
Ответ «Да» – отдельный целевой индикатор и показатель имеется по каждой задаче программы </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</si>
  <si>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</si>
  <si>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</si>
  <si>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</si>
  <si>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Раздел 2. Качество планирования</t>
  </si>
  <si>
    <t>(10%/5*(0 или 1))</t>
  </si>
  <si>
    <t>2.1.</t>
  </si>
  <si>
    <t>Достаточно ли состава основных мероприятий, направленных на решение конкретной задачи подпрограммы</t>
  </si>
  <si>
    <r>
      <t xml:space="preserve">Изучение таблицы "Сведения о степени выполнения основных мероприятий, ведомственных целевых программ, мероприятий и контрольных событий" </t>
    </r>
    <r>
      <rPr>
        <sz val="11"/>
        <color rgb="FFFF0000"/>
        <rFont val="Times New Roman"/>
        <family val="1"/>
        <charset val="204"/>
      </rPr>
      <t>(за исключением основных мероприятий по обеспечению деятельности органов исполнительной власти и государственных учреждений подпрограммы по обеспечению деятельности государственной программы, а также основных мероприятий по осуществлению координации, контроля и мониторинга реализации программы</t>
    </r>
    <r>
      <rPr>
        <sz val="11"/>
        <color theme="1"/>
        <rFont val="Times New Roman"/>
        <family val="1"/>
        <charset val="204"/>
      </rPr>
      <t xml:space="preserve">).
Ответ "Да" - по каждой задаче подпрограммы имеется комплекс основных мероприятий (не менее двух </t>
    </r>
    <r>
      <rPr>
        <sz val="11"/>
        <color rgb="FFFF0000"/>
        <rFont val="Times New Roman"/>
        <family val="1"/>
        <charset val="204"/>
      </rPr>
      <t>действующих основных мероприятий</t>
    </r>
    <r>
      <rPr>
        <sz val="11"/>
        <color theme="1"/>
        <rFont val="Times New Roman"/>
        <family val="1"/>
        <charset val="204"/>
      </rPr>
      <t xml:space="preserve">), также в рамках каждого основного мероприятия имеется комплекс необходимых мероприятий (не менее двух </t>
    </r>
    <r>
      <rPr>
        <sz val="11"/>
        <color rgb="FFFF0000"/>
        <rFont val="Times New Roman"/>
        <family val="1"/>
        <charset val="204"/>
      </rPr>
      <t>действующих мероприятий</t>
    </r>
    <r>
      <rPr>
        <sz val="11"/>
        <color theme="1"/>
        <rFont val="Times New Roman"/>
        <family val="1"/>
        <charset val="204"/>
      </rPr>
      <t>)</t>
    </r>
  </si>
  <si>
    <t>2.2.</t>
  </si>
  <si>
    <t xml:space="preserve">Отсутствует ли 10 и более % целевых индикаторов и показателей от общего их количества, имеющих уровень расхождений фактических и плановых значений более 30% </t>
  </si>
  <si>
    <r>
      <t>Изучение таблицы "Сведения о достижении значений целевых индикаторов и показателей".
Ответ "Да" - отсутствует 10 и более % целевых индикаторов и показателей от общего их количества, имеющих уровень расхождений фактических и плановых значений более 30%</t>
    </r>
    <r>
      <rPr>
        <sz val="11"/>
        <color rgb="FFFF0000"/>
        <rFont val="Times New Roman"/>
        <family val="1"/>
        <charset val="204"/>
      </rPr>
      <t xml:space="preserve"> (больше или меньше), что определяется путем отношения количества целевых индикаторов и показателей, имеющих указанные расхождения, к общему количеству целевых индикаторов и показателей </t>
    </r>
    <r>
      <rPr>
        <sz val="11"/>
        <rFont val="Times New Roman"/>
        <family val="1"/>
        <charset val="204"/>
      </rPr>
      <t xml:space="preserve">
</t>
    </r>
  </si>
  <si>
    <t>2.3.</t>
  </si>
  <si>
    <t xml:space="preserve">Отражены ли по всем основным мероприятиям количественные значения результатов их выполнения или конкретный результат, по которому возможна оценка выполнения мероприятий по итогам отчетного года
</t>
  </si>
  <si>
    <t xml:space="preserve">Изучение графы 8 таблицы «Сведения о степени выполнения основных мероприятий, ведомственных целевых программ, мероприятий и контрольных событий».
Ответ «Да» – по всем основным мероприятиям отражены количественные значения результатов их выполнения или конкретный результат, по которым возможна оценка выполнения мероприятий по итогам отчетного года
</t>
  </si>
  <si>
    <t>2.4.</t>
  </si>
  <si>
    <t xml:space="preserve">Отражены ли «конечные» количественные показатели, характеризующие общественно значимый социально-экономический эффект </t>
  </si>
  <si>
    <t xml:space="preserve">Изучение позиции "Ожидаемый результат реализации программы" паспорта программы.
Ответ «Да» – в паспорте программы отражены «конечные» количественные показатели, характеризующие общественно значимый социально-экономический эффект
</t>
  </si>
  <si>
    <t>2.5.</t>
  </si>
  <si>
    <t>Соответствуют ли показатели государственных услуг государственных заданий целевым индикаторам и показателям подпрограмм (не менее одного)</t>
  </si>
  <si>
    <t>Изучение отчета о выполнении сводных показателей  государственных заданий на оказание государственных услуг республиканскими государственными учреждениями по программе.
Ответ «Да» – если показатели государственных заданий на оказание государственных услуг соответствуют целевым индикаторам и показателям подпрограмм (не менее одного), если отсутствуют государственные задания</t>
  </si>
  <si>
    <t>Минфин Республики Коми</t>
  </si>
  <si>
    <t>Блок 2. Эффективность реализации</t>
  </si>
  <si>
    <t>Раздел 3. Качество управления программой</t>
  </si>
  <si>
    <t>(20%/5*(0 или 1))</t>
  </si>
  <si>
    <t>3.1.</t>
  </si>
  <si>
    <t xml:space="preserve">Установлены и соблюдены ли сроки выполнения основных мероприятий и контрольных событий в комплексном плане действий по реализации программы </t>
  </si>
  <si>
    <t>Изучение данных граф 4 - 7 таблицы «Сведения о степени выполнения основных мероприятий, ведомственных целевых программ, мероприятий и контрольных событий».
Ответ «Да» – установлены и соблюдены сроки выполнения основных мероприятий и контрольных событий</t>
  </si>
  <si>
    <t>3.2.</t>
  </si>
  <si>
    <r>
      <t xml:space="preserve">Своевременно ли размещены планы-графики размещения заказов </t>
    </r>
    <r>
      <rPr>
        <sz val="11"/>
        <color rgb="FFFF0000"/>
        <rFont val="Times New Roman"/>
        <family val="1"/>
        <charset val="204"/>
      </rPr>
      <t xml:space="preserve">(планы-графики и планы закупок) на отчетный год </t>
    </r>
    <r>
      <rPr>
        <sz val="11"/>
        <color theme="1"/>
        <rFont val="Times New Roman"/>
        <family val="1"/>
        <charset val="204"/>
      </rPr>
      <t>на официальном сайте Российской Федерации в сети "Интернет" для размещения информации о размещении заказов на поставки товаров, выполнение работ, оказание услуг (http://zakupki.gov.ru)</t>
    </r>
  </si>
  <si>
    <r>
      <t>Изучение данных, представленных ответственным исполнителем программы, о размещении информации о размещении заказов на поставки товаров, выполнение работ, оказание услуг.
Ответ "Да" - своевременно размещены планы-графики размещения заказов (</t>
    </r>
    <r>
      <rPr>
        <sz val="11"/>
        <color rgb="FFFF0000"/>
        <rFont val="Times New Roman"/>
        <family val="1"/>
        <charset val="204"/>
      </rPr>
      <t xml:space="preserve">планы-графики и планы закупок) на отчетный год </t>
    </r>
    <r>
      <rPr>
        <sz val="11"/>
        <color theme="1"/>
        <rFont val="Times New Roman"/>
        <family val="1"/>
        <charset val="204"/>
      </rPr>
      <t xml:space="preserve">на официальном сайте Российской Федерации в сети "Интернет" для размещения информации о размещении заказов на поставки товаров, выполнение работ, оказание услуг (http://zakupki.gov.ru)
</t>
    </r>
  </si>
  <si>
    <t>3.3.</t>
  </si>
  <si>
    <t>Соблюдены ли сроки приведения программ в соответствие с законом Республики Коми о республиканском бюджете Республики Коми</t>
  </si>
  <si>
    <t>Изучение правовых актов об утверждении республиканского бюджета Республики Коми (или о внесении изменений) и правовых актов о внесении изменений в программу.
Ответ «Да» – программа приведена в соответствие с законом Республики Коми о республиканском бюджете Республики Коми на очередной финансовый год и плановый период в сроки, установленные статьей 179 Бюджетного кодекса Российской Федерации</t>
  </si>
  <si>
    <t>3.4.</t>
  </si>
  <si>
    <t>Обеспечено ли рассмотрение годового отчета о реализации программы за предыдущий отчетному год на общественном совете при ответственном исполнителе программы и соблюдались ли требования по открытости и прозрачности информации об исполнении программы</t>
  </si>
  <si>
    <t xml:space="preserve">Изучение протоколов заседаний общественного совета и информации о реализации программы, размещенных на официальном сайте ответственного исполнителя в сети Интернет.
Ответ "Да" - обеспечено рассмотрение годового отчета о ходе реализации и оценке эффективности программы за предыдущий отчетному год на общественном совете при ответственном исполнителе программы и на сайте ответственного исполнителя размещены:
- нормативные правовые акты об утверждении программы и о внесении изменений в программу в отчетном году;
- годовой отчет о ходе реализации и оценке эффективности программы за предыдущий отчетному год;
- комплексный план действий по реализации программы на отчетный год (все версии с учетом изменений, вносимых в комплексный план в течение отчетного года, в том числе с учетом последней редакции республиканского бюджета Республики Коми на отчетный год и плановый период);
- данные мониторинга реализации программы в отчетном году (за 1-3 кварталы) 
</t>
  </si>
  <si>
    <t>3.5.</t>
  </si>
  <si>
    <t>Отсутствуют ли случаи нарушений в ходе реализации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государственного финансового контроля</t>
  </si>
  <si>
    <r>
      <t xml:space="preserve">Изучение актов проведенных контрольных мероприятий.
Ответ "Да" - случаи нарушений, повлекших применение санкций, в ходе реализации программы при проведении внутреннего государственного финансового контроля не выявлены </t>
    </r>
    <r>
      <rPr>
        <sz val="11"/>
        <color rgb="FFFF0000"/>
        <rFont val="Times New Roman"/>
        <family val="1"/>
        <charset val="204"/>
      </rPr>
      <t>(отсутствуют случаи вынесения в отношении ответственных исполнителей, соисполнителей, участников программ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t>
    </r>
    <r>
      <rPr>
        <sz val="11"/>
        <color theme="1"/>
        <rFont val="Times New Roman"/>
        <family val="1"/>
        <charset val="204"/>
      </rPr>
      <t xml:space="preserve">
</t>
    </r>
  </si>
  <si>
    <t>Раздел 4. Достигнутые результаты</t>
  </si>
  <si>
    <t>(50%/3*k)</t>
  </si>
  <si>
    <t>4.1.</t>
  </si>
  <si>
    <t xml:space="preserve">Какая степень выполнения основных мероприятий </t>
  </si>
  <si>
    <t xml:space="preserve">Изучение данных таблицы «Сведения о степени выполнения основных мероприятий, ведомственных целевых программ, мероприятий и контрольных событий».
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t>
  </si>
  <si>
    <t>4.2.</t>
  </si>
  <si>
    <t>Какая степень достижения плановых значений целевых индикаторов и показателей</t>
  </si>
  <si>
    <t>Изучение данных таблицы «Сведения о достижении значений целевых индикаторов и показателей».
Определяется показатель степени достижения плановых значений целевых индикаторов и показателей за год путем отношения количества целевых индикаторов и показателей, по которым достигнуты плановые значения, к количеству запланированных целевых индикаторов и показателей</t>
  </si>
  <si>
    <t>4.3.</t>
  </si>
  <si>
    <t>Как эффективно расходовались средства республиканского бюджета Республики Коми, предусмотренные для финансирования программы</t>
  </si>
  <si>
    <t>Изучение данных таблиц «Отчет об использовании бюджетных ассигнований республиканского бюджета Республики Коми (с учетом средств федерального бюджета) на реализацию государственной программы» и «Сведения о степени выполнения основных мероприятий, ведомственных целевых программ, мероприятий и контрольных событий».
По показателю эффективности использования средств республиканского бюджета Республики Коми в случае, если итоговый коэффициент более 1, расчетный бал будет равен 1</t>
  </si>
  <si>
    <r>
      <t xml:space="preserve">а) степень выполнения основных мероприятий, </t>
    </r>
    <r>
      <rPr>
        <sz val="11"/>
        <color rgb="FFFF0000"/>
        <rFont val="Times New Roman"/>
        <family val="1"/>
        <charset val="204"/>
      </rPr>
      <t>по которым предусмотрено финансирование из республиканского бюджета Республики Коми</t>
    </r>
    <r>
      <rPr>
        <sz val="11"/>
        <color theme="1"/>
        <rFont val="Times New Roman"/>
        <family val="1"/>
        <charset val="204"/>
      </rPr>
      <t>, за отчетный год (отношение количества выполненных основных мероприятий в полном объеме к количеству запланированных основных мероприятий)</t>
    </r>
  </si>
  <si>
    <t>X</t>
  </si>
  <si>
    <t xml:space="preserve">б) степень соответствия запланированному уровню расходов из республиканского бюджета Республики Коми (отношение фактических и плановых объемов финансирования программы на конец отчетного года) </t>
  </si>
  <si>
    <t>ИТОГО:</t>
  </si>
  <si>
    <t>&lt;*&gt; - таблица представляется в формате Excel;</t>
  </si>
  <si>
    <t>&lt;**&gt; - в данной таблице ответственные исполнители (для годового отчета) и эксперты (для сводного годового доклада) заполняют только выделенные цветом ячейки в строках 1.1 - 1.4, 2.1 - 2.5, 3.1 - 3.5, 4.1 - 4.2, 4.3 "а", 4.3 "б" по графе 5 "Ответ (Да/Нет, коэффициент исполнения)". Графы 6, 7, а также результат оценки заполняются автоматически.</t>
  </si>
  <si>
    <t>Результат оценки эффективности государственной программы за отчетный год</t>
  </si>
  <si>
    <t>Соответствие баллов качественной оценке</t>
  </si>
  <si>
    <t>Диапазон баллов</t>
  </si>
  <si>
    <t>Итоговая оценка программы</t>
  </si>
  <si>
    <r>
      <t>Вывод</t>
    </r>
    <r>
      <rPr>
        <b/>
        <sz val="11"/>
        <color rgb="FFFF0000"/>
        <rFont val="Times New Roman"/>
        <family val="1"/>
        <charset val="204"/>
      </rPr>
      <t>*</t>
    </r>
  </si>
  <si>
    <t>85-100</t>
  </si>
  <si>
    <t>Эффективна</t>
  </si>
  <si>
    <t>Цели и приоритеты по программе расставлены верно, механизмы и инструменты управления программой привели к достижению запланированных результатов</t>
  </si>
  <si>
    <t>70-84,99</t>
  </si>
  <si>
    <t>Умеренно эффективна</t>
  </si>
  <si>
    <r>
      <t xml:space="preserve">В целом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её цели, чтобы достичь более высоких результатов </t>
    </r>
    <r>
      <rPr>
        <sz val="11"/>
        <color rgb="FFFF0000"/>
        <rFont val="Times New Roman"/>
        <family val="1"/>
        <charset val="204"/>
      </rPr>
      <t xml:space="preserve">с учетом результатов оценки качества формирования и эффективности реализации программы и динамики изменений их оценки по сравнению с предыдущим годом </t>
    </r>
  </si>
  <si>
    <t>50-69,99</t>
  </si>
  <si>
    <t>Адекватна</t>
  </si>
  <si>
    <r>
      <t xml:space="preserve">По программе наблюдается «информационный разрыв» между первичными элементами (целью, задачами, мероприятиями, индикаторами), также для достижения лучших результатов необходимо пересмотреть механизмы и инструменты по достижению цели, а также провести мероприятия, </t>
    </r>
    <r>
      <rPr>
        <sz val="11"/>
        <color rgb="FFFF0000"/>
        <rFont val="Times New Roman"/>
        <family val="1"/>
        <charset val="204"/>
      </rPr>
      <t>направленные на повышение качества формирования и эффективности реализации программы с учетом результатов и динамики изменений их оценки по сравнению с предыдущим годом</t>
    </r>
  </si>
  <si>
    <t>0-49,99</t>
  </si>
  <si>
    <t>Неэффективна</t>
  </si>
  <si>
    <r>
      <t xml:space="preserve">Программа не смогла достичь запланированных результатов </t>
    </r>
    <r>
      <rPr>
        <sz val="11"/>
        <color rgb="FFFF0000"/>
        <rFont val="Times New Roman"/>
        <family val="1"/>
        <charset val="204"/>
      </rPr>
      <t>из-за слабости программы, выявленной в результате оценки качества формирования и эффективности реализации программы и динамики изменений их оценки по сравнению с предыдущим годом, и требует пересмотра в части структуры и объёмов её финансирования из республиканского бюджета Республики Коми</t>
    </r>
  </si>
  <si>
    <t>Результаты отсутствуют</t>
  </si>
  <si>
    <t>Результаты не проявлены</t>
  </si>
  <si>
    <r>
      <t xml:space="preserve">В результате оценки выявлена ошибка репрезентативности, недостаточный объем данных не позволяет анализировать программу в качестве рейтинговой структуры </t>
    </r>
    <r>
      <rPr>
        <sz val="11"/>
        <color rgb="FFFF0000"/>
        <rFont val="Times New Roman"/>
        <family val="1"/>
        <charset val="204"/>
      </rPr>
      <t>и требуется анализ перечня государственных программ Республики Коми в части необходимости данной программы и пересмотр объёмов её финансирования из республиканского бюджета Республики Коми</t>
    </r>
  </si>
  <si>
    <t>* Отражается Министерством экономики Республики Коми в Сводном годовом докладе о ходе реализации и оценке эффективности государственных программ Республики Коми</t>
  </si>
  <si>
    <t xml:space="preserve">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</si>
  <si>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Индекс производства продукции сельского хозяйства в хозяйствах всех категорий (в сопоставимых ценах)
</t>
  </si>
  <si>
    <t xml:space="preserve">Индекс производства пищевых продуктов, включая напитки (в сопоставимых ценах)
</t>
  </si>
  <si>
    <t xml:space="preserve">в % к предыдущему году
</t>
  </si>
  <si>
    <t xml:space="preserve">Индекс физического объема инвестиций в основной капитал сельского хозяйства
</t>
  </si>
  <si>
    <t xml:space="preserve">Среднемесячная номинальная начисленная заработная плата работников, занятых в сфере сельского хозяйства региона
</t>
  </si>
  <si>
    <t>_</t>
  </si>
  <si>
    <t xml:space="preserve">Среднемесячная заработная плата работников сельского хозяйства (без субъектов малого предпринимательства)
</t>
  </si>
  <si>
    <t xml:space="preserve">тыс. руб. </t>
  </si>
  <si>
    <t>руб.</t>
  </si>
  <si>
    <t xml:space="preserve">Удельный вес прибыльных крупных и средних сельскохозяйственных организаций в их общем количестве
</t>
  </si>
  <si>
    <t>%</t>
  </si>
  <si>
    <t xml:space="preserve">Рентабельность сельскохозяйственных организаций (с учетом субсидий)
</t>
  </si>
  <si>
    <t>5.1.</t>
  </si>
  <si>
    <t xml:space="preserve">Индекс производительности труда в сельскохозяйственных организациях
</t>
  </si>
  <si>
    <t>6.1.</t>
  </si>
  <si>
    <t xml:space="preserve">Количество высокопроизводительных рабочих мест
</t>
  </si>
  <si>
    <t>тыс. ед.</t>
  </si>
  <si>
    <t xml:space="preserve">Индекс производства продукции животноводства в сельскохозяйственных организациях (в сопоставимой оценке)
</t>
  </si>
  <si>
    <t xml:space="preserve">Индекс производства продукции животноводства в хозяйствах всех категорий (в сопоставимых ценах) к предыдущему году
</t>
  </si>
  <si>
    <t>7.1.</t>
  </si>
  <si>
    <t xml:space="preserve">Уровень интенсивности использования посевных площадей сельскохозяйственных культур в сельскохозяйственных организациях и крестьянских (фермерских) хозяйствах
</t>
  </si>
  <si>
    <t>ц.зерн. ед. в расчет на га</t>
  </si>
  <si>
    <t xml:space="preserve">Индекс производства продукции растениеводства в хозяйствах всех категорий (в сопоставимых ценах) к предыдущему году
</t>
  </si>
  <si>
    <t>8.1.</t>
  </si>
  <si>
    <t xml:space="preserve">Количество малых форм хозяйствования, заключивших соглашения о государственной поддержке
</t>
  </si>
  <si>
    <t>ед.</t>
  </si>
  <si>
    <t xml:space="preserve">Индекс производства продукции рыболовства и рыбоводства
</t>
  </si>
  <si>
    <t>10.</t>
  </si>
  <si>
    <t xml:space="preserve">Доля муниципальных образований (МО) муниципальных районов (городских округов), участвующих в реализации мероприятий по устойчивому развитию сельских территорий, от общего числа всех МО
</t>
  </si>
  <si>
    <t xml:space="preserve">Доля оздоровительных мероприятий, организованных в неблагополучном пункте на территории Республики Коми в случае их выявления, от общего их числа
</t>
  </si>
  <si>
    <t xml:space="preserve">Ввод в эксплуатацию мелиорируемых земель
</t>
  </si>
  <si>
    <t>12.1.</t>
  </si>
  <si>
    <t>тыс. га</t>
  </si>
  <si>
    <t>12.2.</t>
  </si>
  <si>
    <t xml:space="preserve">Удельный вес затрат на приобретение энергоресурсов в структуре затрат на основное производство продукции сельского хозяйства в сельскохозяйственных организациях
</t>
  </si>
  <si>
    <t xml:space="preserve"> Подпрограмма 1 "Развитие животноводства"
</t>
  </si>
  <si>
    <t xml:space="preserve">Общий объем производства мяса свиней и птицы в хозяйствах всех категорий, в живой массе
</t>
  </si>
  <si>
    <t>тыс. тонн</t>
  </si>
  <si>
    <t xml:space="preserve">Задача 1. Стимулирование развития отдельных подотраслей животноводства
</t>
  </si>
  <si>
    <t xml:space="preserve">Общий объем производства скота и птицы на убой в хозяйствах всех категорий (в живом весе)
</t>
  </si>
  <si>
    <t>13.1.</t>
  </si>
  <si>
    <t xml:space="preserve">Общий объем реализованного мяса свиней и птицы в убойной массе
</t>
  </si>
  <si>
    <t xml:space="preserve">Общий объем производства молока в хозяйствах всех категорий
</t>
  </si>
  <si>
    <t xml:space="preserve">Индекс производства молока в сельскохозяйственных организациях к уровню предыдущего года
</t>
  </si>
  <si>
    <t xml:space="preserve">Индекс производства молока в сельскохозяйственных организациях и крестьянских (фермерских) хозяйствах к уровню предыдущего года
</t>
  </si>
  <si>
    <t>17.1.</t>
  </si>
  <si>
    <t xml:space="preserve">Объем производства молока в сельскохозяйственных организациях, крестьянских (фермерских) хозяйствах, включая индивидуальных предпринимателей
</t>
  </si>
  <si>
    <t xml:space="preserve">Количество скотомест на строящихся, модернизируемых и введенных в эксплуатацию животноводческих комплексах молочного направления (молочных фермах)
</t>
  </si>
  <si>
    <t>скотомест</t>
  </si>
  <si>
    <t>18.1.</t>
  </si>
  <si>
    <t xml:space="preserve">Уровень самообеспечения молоком и молокопродуктами в Республике Коми
</t>
  </si>
  <si>
    <t>18.2.</t>
  </si>
  <si>
    <t xml:space="preserve">Уровень самообеспечения мясом и мясопродуктами в Республике Коми
</t>
  </si>
  <si>
    <t xml:space="preserve">Уровень самообеспечения яйцами и яйцепродуктами в Республике Коми
</t>
  </si>
  <si>
    <t>18.3.</t>
  </si>
  <si>
    <t xml:space="preserve">Ввод мощностей животноводческих комплексов молочного направления (молочных ферм) в год
</t>
  </si>
  <si>
    <t xml:space="preserve">Удельный вес производства молока в сельскохозяйственных организациях, осуществляющих строительство (реконструкцию) животноводческих помещений с начала реализации Государственной программы, от общего объема производства молока в сельскохозяйственных организациях, нарастающим итогом
</t>
  </si>
  <si>
    <t xml:space="preserve">Количество построенных и введенных в эксплуатацию или модернизированных животноводческих помещений с применением технологий, отвечающих требованиям законодательства об энергосбережении и повышении энергетической эффективности
</t>
  </si>
  <si>
    <t>ед. в год</t>
  </si>
  <si>
    <t xml:space="preserve">Отношение произведенных концентрированных кормов к израсходованным концентрированным кормам на территории Республики Коми
</t>
  </si>
  <si>
    <t xml:space="preserve">Удельный вес работников сельского хозяйства, прошедших обучение по программам повышения квалификации и переподготовки кадров в сфере агропромышленного комплекса, от общей потребности в обучении работников сельского хозяйства
</t>
  </si>
  <si>
    <t xml:space="preserve">Удельный вес застрахованного поголовья скота и птицы в общем поголовье скота и птицы в сельскохозяйственных организациях в пересчете на условное поголовье
</t>
  </si>
  <si>
    <t xml:space="preserve">Удельный вес застрахованного поголовья сельскохозяйственных животных и птицы в общем поголовье скота и птицы в сельскохозяйственных организациях в пересчете на условное поголовье
</t>
  </si>
  <si>
    <t>25.1.</t>
  </si>
  <si>
    <t xml:space="preserve">Численность застрахованного поголовья сельскохозяйственных животных
</t>
  </si>
  <si>
    <t>тыс. усл.гол.</t>
  </si>
  <si>
    <t xml:space="preserve">Поголовье северных оленей и маралов в сельскохозяйственных организациях, крестьянских (фермерских) хозяйствах, включая индивидуальных предпринимателей, на конец года
</t>
  </si>
  <si>
    <t>тыс. гол.</t>
  </si>
  <si>
    <t xml:space="preserve">Удельный вес племенного скота в общем поголовье скота в сельскохозяйственных организациях
</t>
  </si>
  <si>
    <t xml:space="preserve">Количество реализованного племенного молодняка
</t>
  </si>
  <si>
    <t>гол.</t>
  </si>
  <si>
    <t xml:space="preserve">Количество реализованного племенного молодняка крупного рогатого скота
</t>
  </si>
  <si>
    <t xml:space="preserve">Сохранность племенного условного маточного поголовья сельскохозяйственных животных к уровню предыдущего года
</t>
  </si>
  <si>
    <t>29.1.</t>
  </si>
  <si>
    <t>тыс.усл. гол.</t>
  </si>
  <si>
    <t xml:space="preserve">Количество реализованного племенного молодняка крупного рогатого скота молочных и мясных пород на 100 голов маток в год
</t>
  </si>
  <si>
    <t>29.2.</t>
  </si>
  <si>
    <t xml:space="preserve">Численность товарного поголовья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
</t>
  </si>
  <si>
    <t>29.3.</t>
  </si>
  <si>
    <t>тыс.гол.</t>
  </si>
  <si>
    <t xml:space="preserve">Задача 3. Улучшение социально-экономических условий работы в оленеводстве
</t>
  </si>
  <si>
    <t xml:space="preserve">Количество модернизированных объектов инфраструктуры, расположенных в местах ведения оленеводства, нарастающим итогом
</t>
  </si>
  <si>
    <t xml:space="preserve">Удельный вес детей оленеводов, вывезенных авиатранспортом из тундры к месту учебы и обратно на время летних каникул, от числа заявленных к вывозу
</t>
  </si>
  <si>
    <t xml:space="preserve">Подпрограмма 2 "Развитие растениеводства"
</t>
  </si>
  <si>
    <t xml:space="preserve">Задача 1. Стимулирование развития производства основных сельскохозяйственных культур
</t>
  </si>
  <si>
    <t xml:space="preserve">Задача 2 . Обеспечение внутрипородного обновления животных и эффективного использования их биопотенциала
</t>
  </si>
  <si>
    <t xml:space="preserve">Валовой сбор картофеля в сельскохозяйственных организациях, крестьянских (фермерских) хозяйствах, включая индивидуальных предпринимателей
</t>
  </si>
  <si>
    <t xml:space="preserve">Общий объем производства овощей в сельскохозяйственных организациях и крестьянских (фермерских) хозяйствах
</t>
  </si>
  <si>
    <t>33.1.</t>
  </si>
  <si>
    <t xml:space="preserve">Валовой сбор овощей открытого грунта в сельскохозяйственных организациях, крестьянских (фермерских) хозяйствах, включая индивидуальных предпринимателей
</t>
  </si>
  <si>
    <t xml:space="preserve">Удельный вес картофеля и овощей, производимых в регионе, в общем объеме ресурсов в регионе:
</t>
  </si>
  <si>
    <t xml:space="preserve">картофеля
</t>
  </si>
  <si>
    <t xml:space="preserve">овощей и продовольственных бахчевых культур
</t>
  </si>
  <si>
    <t xml:space="preserve">Удельный вес картофеля, производимого в регионе, в общем объеме ресурсов в регионе
</t>
  </si>
  <si>
    <t xml:space="preserve">Удельный вес овощей и продовольственных бахчевых культур, производимых в регионе, в общем объеме ресурсов в регионе
</t>
  </si>
  <si>
    <t xml:space="preserve">Уровень самообеспечения картофелем в Республике Коми
</t>
  </si>
  <si>
    <t xml:space="preserve">Уровень самообеспечения овощами и бахчевыми культурами в Республике Коми
</t>
  </si>
  <si>
    <t xml:space="preserve">Ввод мощностей по хранению картофеля и овощей открытого грунта
</t>
  </si>
  <si>
    <t xml:space="preserve">Площадь посева кормовых культур
</t>
  </si>
  <si>
    <t>тыс.га</t>
  </si>
  <si>
    <t xml:space="preserve">Посевная площадь кормовых культур по сельскохозяйственным организациям, крестьянским (фермерским) хозяйствам, включая индивидуальных предпринимателей, в районах Крайнего Севера и приравненных к ним местностях
</t>
  </si>
  <si>
    <t>40.1.</t>
  </si>
  <si>
    <t xml:space="preserve">Доля площади, засеваемой элитными семенами, в общей площади посевов на территории Республики Коми
</t>
  </si>
  <si>
    <t>40.2.</t>
  </si>
  <si>
    <t xml:space="preserve">Удельный вес застрахованных посевных площадей в общей посевной площади
</t>
  </si>
  <si>
    <t>41.</t>
  </si>
  <si>
    <t xml:space="preserve">Задача 2. Создание условий по повышению плодородия почв
</t>
  </si>
  <si>
    <t xml:space="preserve">Общая площадь мелиорируемых земель, на которых проведено строительство, реконструкция и техническое перевооружение мелиоративных систем общего и индивидуального пользования и отдельно расположенных гидротехнических сооружений
</t>
  </si>
  <si>
    <t xml:space="preserve">Общая площадь восстановленных сельскохозяйственных угодий
</t>
  </si>
  <si>
    <t xml:space="preserve">Удельный вес обрабатываемой пашни в общей площади пашни
</t>
  </si>
  <si>
    <t xml:space="preserve">Площадь земель сельскохозяйственных угодий, на которых проведено известкование кислых почв
</t>
  </si>
  <si>
    <t xml:space="preserve">Удельный вес посевной площади, удобренной минеральными удобрениями, в общей посевной площади
</t>
  </si>
  <si>
    <t xml:space="preserve">Посевная площадь сельскохозяйственных культур в сельскохозяйственных организациях и крестьянских (фермерских) хозяйствах
</t>
  </si>
  <si>
    <t xml:space="preserve">Размер сохраненной посевной площади, занятой зерновыми, зернобобовыми и кормовыми сельскохозяйственными культурами в Республике Коми
</t>
  </si>
  <si>
    <t>47.1</t>
  </si>
  <si>
    <t xml:space="preserve">Подпрограмма 3 "Поддержка малых форм хозяйствования"
</t>
  </si>
  <si>
    <t xml:space="preserve">Задача 1. Создание условий для обеспечения деятельности крестьянских (фермерских) хозяйств
</t>
  </si>
  <si>
    <t xml:space="preserve">Индекс производства продукции в крестьянских (фермерских) хозяйствах (в сопоставимых ценах)
</t>
  </si>
  <si>
    <t xml:space="preserve">Поголовье сельскохозяйственных животных (в пересчете на условное поголовье) в крестьянских (фермерских) хозяйствах, к уровню предыдущего года
</t>
  </si>
  <si>
    <t xml:space="preserve">Поголовье сельскохозяйственных животных (в пересчете на условное поголовье) в крестьянских (фермерских) хозяйствах, заключивших соглашения с Минсельхозом РК о предоставлении государственной поддержки (к уровню предыдущего года)
</t>
  </si>
  <si>
    <t xml:space="preserve">Количество крестьянских (фермерских) хозяйств и сельскохозяйственных потребительских кооперативов, зарегистрированных и осуществляющих производство продукции, которым оказана поддержка
</t>
  </si>
  <si>
    <t xml:space="preserve">Количество крестьянских (фермерских) хозяйств, начинающих фермеров, осуществляющих проекты создания и развития своих хозяйств с помощью государственной поддержки в год
</t>
  </si>
  <si>
    <t xml:space="preserve">Количество новых постоянных рабочих мест, созданных в крестьянских (фермерских) хозяйствах, осуществивших проекты создания и развития своих хозяйств с помощью грантовой поддержки в год
</t>
  </si>
  <si>
    <t>52.1</t>
  </si>
  <si>
    <t xml:space="preserve">Количество построенных или реконструированных семейных животноводческих ферм в год
</t>
  </si>
  <si>
    <t>53.1</t>
  </si>
  <si>
    <t xml:space="preserve">Прирост объема сельскохозяйственной продукции, произведенной индивидуальными предпринимателями и крестьянскими (фермерскими) хозяйствами, получившими средства государственной поддержки, к году, предшествующему году предоставления субсидии
</t>
  </si>
  <si>
    <t xml:space="preserve">Задача 2. Обеспечение доступа малых форм хозяйствования к ресурсам
</t>
  </si>
  <si>
    <t xml:space="preserve">Площадь сельскохозяйственных земель, оформленных в собственность крестьянскими (фермерскими) хозяйствами
</t>
  </si>
  <si>
    <t>54.</t>
  </si>
  <si>
    <t>га</t>
  </si>
  <si>
    <t>55.</t>
  </si>
  <si>
    <t xml:space="preserve">Объем субсидируемых кредитов, привлеченных малыми формами хозяйствования в год
</t>
  </si>
  <si>
    <t>55.1</t>
  </si>
  <si>
    <t xml:space="preserve">Удельный вес оказанной государственной поддержки по кредитам, выданным малым формам хозяйствования, от общей суммы заявленной поддержки
</t>
  </si>
  <si>
    <t xml:space="preserve">Общее количество сельскохозяйственных животных, приобретаемых гражданами, ведущими личное подсобное хозяйство в год
</t>
  </si>
  <si>
    <t>56.</t>
  </si>
  <si>
    <t xml:space="preserve">Удельный вес работающих сельскохозяйственных потребительских кооперативов от общего числа зарегистрированных кооперативов
</t>
  </si>
  <si>
    <t>57.</t>
  </si>
  <si>
    <t>Удельный вес крестьянских (фермерских) хозяйств, прошедших обучение по программам повышения квалификации и переподготовки кадров в сфере агропромышленного комплекса, от общей потребности в обучении крестьянских (фермерских) хозяйств</t>
  </si>
  <si>
    <t>58.</t>
  </si>
  <si>
    <t xml:space="preserve">Прирост реализации молока, собранного кооперативами у сельскохозяйственных товаропроизводителей
</t>
  </si>
  <si>
    <t>59.</t>
  </si>
  <si>
    <t>59.1</t>
  </si>
  <si>
    <t xml:space="preserve">Прирост объема сельскохозяйственной продукции, реализованной сельскохозяйственными потребительскими кооперативами, получившими грантовую поддержку (по отношению к предыдущему году)
</t>
  </si>
  <si>
    <t xml:space="preserve">Количество сельскохозяйственных потребительских кооперативов, развивших свою материально-техническую базу с помощью государственной поддержки в год
</t>
  </si>
  <si>
    <t>60.</t>
  </si>
  <si>
    <t>60.1</t>
  </si>
  <si>
    <t xml:space="preserve">Количество новых постоянных рабочих мест, созданных в сельскохозяйственных потребительских кооперативах, получивших грантовую поддержку в год
</t>
  </si>
  <si>
    <t xml:space="preserve">Подпрограмма 4 "Развитие производства и регулирование рынка пищевой продукции"
</t>
  </si>
  <si>
    <t xml:space="preserve">Задача 1. Техническое и технологическое обновление отраслей пищевой и перерабатывающей промышленности
</t>
  </si>
  <si>
    <t>61.</t>
  </si>
  <si>
    <t xml:space="preserve">Индекс физического объема инвестиций в пищевой промышленности
</t>
  </si>
  <si>
    <t>62.</t>
  </si>
  <si>
    <t xml:space="preserve">Количество введенных объектов в рамках реализации малых проектов в сфере сельского хозяйства
</t>
  </si>
  <si>
    <t xml:space="preserve">Количество реализованных малых проектов в сфере агропромышленного комплекса
</t>
  </si>
  <si>
    <t>63.</t>
  </si>
  <si>
    <t>63.1</t>
  </si>
  <si>
    <t xml:space="preserve">Количество реализованных народных проектов в сфере агропромышленного комплекса в год
</t>
  </si>
  <si>
    <t xml:space="preserve">Количество производителей сельскохозяйственной продукции, сырья и продовольствия, организаций потребительской кооперации, зарегистрированных и осуществляющих производство продукции, которым оказана поддержка
</t>
  </si>
  <si>
    <t>64.</t>
  </si>
  <si>
    <t xml:space="preserve">Задача 2. Регулирование рынка сельскохозяйственной продукции, сырья и продовольствия, производимой в регионе
</t>
  </si>
  <si>
    <t>65.</t>
  </si>
  <si>
    <t xml:space="preserve">Общий объем производства молочной продукции в расчете на душу населения к уровню предыдущего года
</t>
  </si>
  <si>
    <t>66.</t>
  </si>
  <si>
    <t xml:space="preserve">Общий объем производства мяса и мясопродуктов в расчете на душу населения к уровню предыдущего года
</t>
  </si>
  <si>
    <t>67.</t>
  </si>
  <si>
    <t>68.</t>
  </si>
  <si>
    <t>69.</t>
  </si>
  <si>
    <t xml:space="preserve">Удельный вес работников в сфере производства пищевой продукции, прошедших обучение по программам повышения квалификации и переподготовки кадров в сфере агропромышленного комплекса, от общей потребности в обучении работников в сфере производства пищевой продукции
</t>
  </si>
  <si>
    <t>70.</t>
  </si>
  <si>
    <t xml:space="preserve">Удельный вес выполненных мероприятий по вопросам развития пищевой промышленности, к общему количеству мероприятий по вопросам развития пищевой промышленности, предусмотренных планом общереспубликанских мероприятий
</t>
  </si>
  <si>
    <t xml:space="preserve">71. </t>
  </si>
  <si>
    <t>71.1</t>
  </si>
  <si>
    <t xml:space="preserve">Доля поставок сельскохозяйственной продукции в бюджетную сферу, произведенную местными товаропроизводителями по молоку и молокопродуктам, от общего объема поставок сельхозпродукции в бюджетную сферу по молоку и молокопродуктам
</t>
  </si>
  <si>
    <t>71.2</t>
  </si>
  <si>
    <t xml:space="preserve">Доля поставок сельскохозяйственной продукции в бюджетную сферу, произведенную местными товаропроизводителями по мясу и мясопродуктам, от общего объема поставок сельхозпродукции в бюджетную сферу по мясу и мясопродуктам
</t>
  </si>
  <si>
    <t xml:space="preserve">Подпрограмма 5 "Развитие аквакультуры и рыболовства"
</t>
  </si>
  <si>
    <t xml:space="preserve">Задача 1. Оптимизация использования потенциала водных объектов и водных биологических ресурсов
</t>
  </si>
  <si>
    <t xml:space="preserve">Количество договоров, заключенных юридическими лицами, индивидуальными предпринимателями, о предоставлении рыбопромысловых и рыбоводных участков (нарастающим итогом)
</t>
  </si>
  <si>
    <t>72.</t>
  </si>
  <si>
    <t>шт.</t>
  </si>
  <si>
    <t xml:space="preserve">Количество договоров, заключенных юридическими лицами, индивидуальными предпринимателями, на право добычи (вылова) водных биологических ресурсов
</t>
  </si>
  <si>
    <t>73.</t>
  </si>
  <si>
    <t xml:space="preserve">Доля протяженности береговой полосы водных объектов рыбохозяйственного значения, на которых выполнены рыбохозяйственные мероприятия, в общей протяженности береговой полосы водных объектов рыбохозяйственного значения, нуждающихся в выполнении рыбохозяйственных мероприятий
</t>
  </si>
  <si>
    <t>74.</t>
  </si>
  <si>
    <t xml:space="preserve">Доля площади водных объектов рыбохозяйственного значения, на которых выполнены рыбохозяйственные мероприятия, в общей площади водных объектов рыбохозяйственного значения, нуждающихся в выполнении рыбохозяйственных мероприятий
</t>
  </si>
  <si>
    <t>75.</t>
  </si>
  <si>
    <t>Задача 2. Создание условий для развития аквакультуры и рыболовства</t>
  </si>
  <si>
    <t xml:space="preserve">Объем выращенной молоди прудовой рыбы, реализованной на территории Республики Коми
</t>
  </si>
  <si>
    <t>76.</t>
  </si>
  <si>
    <t>тонн</t>
  </si>
  <si>
    <t xml:space="preserve">Прирост реализованной рыбы, выловленной в естественных водоемах Республики Коми
</t>
  </si>
  <si>
    <t>77.</t>
  </si>
  <si>
    <t>78.</t>
  </si>
  <si>
    <t xml:space="preserve">Прирост реализованной рыбы, выловленной в естественных водоемах Республики Коми
Прирост субсидированной рыбы, выловленной в естественных водоемах Республики Коми и реализованной на территории Республики Коми
</t>
  </si>
  <si>
    <t xml:space="preserve">Прирост выращенной товарной рыбы
в процентах к предшествующему году
</t>
  </si>
  <si>
    <t>79.</t>
  </si>
  <si>
    <t xml:space="preserve">Объем производства (выращивания) товарной рыбы в год
</t>
  </si>
  <si>
    <t>79.1</t>
  </si>
  <si>
    <t xml:space="preserve">Удельный вес застрахованной рыбы в общем количестве рыбы в товарных рыбоводных хозяйствах
</t>
  </si>
  <si>
    <t>Подпрограмма 7 "Устойчивое развитие сельских территорий"</t>
  </si>
  <si>
    <t xml:space="preserve">Задача 1. Улучшение жилищных условий граждан, проживающих в сельской местности, в том числе молодых семей и молодых специалистов, и поддержка местных инициатив граждан, проживающих в сельской местности
</t>
  </si>
  <si>
    <t>80.</t>
  </si>
  <si>
    <t xml:space="preserve">Количество граждан (семей), молодых семей и молодых специалистов, проживающих в сельской местности, улучшивших жилищные условия с использованием социальных выплат на строительство или приобретение жилья в год
</t>
  </si>
  <si>
    <t>87.</t>
  </si>
  <si>
    <t>чел. (семей)</t>
  </si>
  <si>
    <t>88.</t>
  </si>
  <si>
    <t xml:space="preserve">Ввод (приобретение) жилья гражданами (семьями), молодыми семьями и молодыми специалистами, проживающими в сельской местности в год
</t>
  </si>
  <si>
    <t>тыс.кв. м.</t>
  </si>
  <si>
    <t>89.</t>
  </si>
  <si>
    <t xml:space="preserve">Количество реализованных проектов местных инициатив граждан, проживающих в сельской местности, получивших грантовую поддержку в год
</t>
  </si>
  <si>
    <t xml:space="preserve">Задача 2. Развитие социальной и инженерной инфраструктуры сельских населенных пунктов
</t>
  </si>
  <si>
    <t>90.</t>
  </si>
  <si>
    <t xml:space="preserve">Ввод в действие внутрипоселковых газовых сетей в сельских населенных пунктах
</t>
  </si>
  <si>
    <t>км.</t>
  </si>
  <si>
    <t>91.</t>
  </si>
  <si>
    <t xml:space="preserve">Ввод в действие водопроводных сетей в сельских населенных пунктах
</t>
  </si>
  <si>
    <t xml:space="preserve">Ввод в эксплуатацию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объектам производства и переработки сельскохозяйственной продукции
</t>
  </si>
  <si>
    <t>92.</t>
  </si>
  <si>
    <t xml:space="preserve">Ввод в действие общеобразовательных учреждений (организаций) в сельских населенных пунктах
</t>
  </si>
  <si>
    <t>93.</t>
  </si>
  <si>
    <t>мест</t>
  </si>
  <si>
    <t>94.</t>
  </si>
  <si>
    <t xml:space="preserve">Ввод в действие плоскостных спортивных сооружений в сельских населенных пунктах
</t>
  </si>
  <si>
    <t>тыс.кв.м</t>
  </si>
  <si>
    <t xml:space="preserve">Ввод в действие объектов культурно-досугового типа в сельских населенных пунктах
</t>
  </si>
  <si>
    <t>95.</t>
  </si>
  <si>
    <t xml:space="preserve">Количество населенных пунктов, расположенных в сельской местности, в которых реализованы проекты комплексного обустройства площадок под жилищную застройку
</t>
  </si>
  <si>
    <t>96.</t>
  </si>
  <si>
    <t xml:space="preserve">Количество реализованных малых проектов в сфере благоустройства сельских населенных пунктов
</t>
  </si>
  <si>
    <t>97.</t>
  </si>
  <si>
    <t xml:space="preserve">Подпрограмма 8 "Обеспечение ветеринарного благополучия на территории Республики Коми"
</t>
  </si>
  <si>
    <t xml:space="preserve">Задача 1. Оказание ветеринарных услуг государственными ветеринарными учреждениями Республики Коми
</t>
  </si>
  <si>
    <t xml:space="preserve">Количество пунктов, неблагополучных по заразным болезням животных, оздоровленных за год
</t>
  </si>
  <si>
    <t>98.</t>
  </si>
  <si>
    <t xml:space="preserve">Удельный вес государственных ветеринарных учреждений Республики Коми, выполнивших государственные задания в полном объеме, от общего количества государственных ветеринарных учреждений Республики Коми
</t>
  </si>
  <si>
    <t>99.</t>
  </si>
  <si>
    <t>100.</t>
  </si>
  <si>
    <t xml:space="preserve">Количество лабораторных исследований сырья, продукции животного происхождения, кормов и биологического материала в целях обеспечения качества и безопасности пищевых продуктов
</t>
  </si>
  <si>
    <t>100.1</t>
  </si>
  <si>
    <t xml:space="preserve">Количество плановых профилактических вакцинаций животных (птиц) против особо опасных болезней животных и болезней, общих для человека и животных (птиц), в год
</t>
  </si>
  <si>
    <t>101.</t>
  </si>
  <si>
    <t xml:space="preserve">Уровень заболеваемости сельскохозяйственных животных незаразными болезнями
</t>
  </si>
  <si>
    <t>102.</t>
  </si>
  <si>
    <t xml:space="preserve">Удельный вес мероприятий межведомственного характера по вопросам ветеринарного благополучия, проведенных с органами исполнительной власти, от общего количества числа запланированных мероприятий межведомственного характера по вопросам ветеринарного благополучия
</t>
  </si>
  <si>
    <t xml:space="preserve">Задача 2. Предотвращение возникновения и ликвидация очагов особо опасных болезней животных на территории Республики Коми
</t>
  </si>
  <si>
    <t>Удельный вес граждан и юридических лиц, получивших возмещение ущерба от возникновения особо опасных болезней животных, от общего количества граждан и юридических лиц, понесших такой ущерб</t>
  </si>
  <si>
    <t>103.</t>
  </si>
  <si>
    <t>104.</t>
  </si>
  <si>
    <t xml:space="preserve">Доля муниципальных образований в Республике Коми, реализующих государственное полномочие по отлову и содержанию безнадзорных животных, к общему количеству муниципальных образований, наделенных данным полномочием
</t>
  </si>
  <si>
    <t xml:space="preserve">Доля муниципальных образований в Республике Коми, реализующих государственное полномочие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 к общему количеству муниципальных образований, наделенных данным государственным полномочием
</t>
  </si>
  <si>
    <t>105.</t>
  </si>
  <si>
    <t xml:space="preserve">Подпрограмма 9 "Обеспечение реализации Государственной программы"
</t>
  </si>
  <si>
    <t xml:space="preserve">Задача 1. Обеспечение управления реализацией мероприятий Государственной программы
</t>
  </si>
  <si>
    <t xml:space="preserve">Уровень выполнения целевых индикаторов Государственной программы, подпрограмм и целевых программ
</t>
  </si>
  <si>
    <t>106.</t>
  </si>
  <si>
    <t>107.</t>
  </si>
  <si>
    <t xml:space="preserve">Уровень актуализации информации о фактическом исполнении Программы в программном комплексе по планированию бюджета
</t>
  </si>
  <si>
    <t xml:space="preserve">Задача 2. Совершенствование системы информационно-аналитического, консультационного и кадрового обеспечения агропромышленного и рыбохозяйственного комплексов
</t>
  </si>
  <si>
    <t xml:space="preserve">Удельный вес работников агропромышленного и рыбохозяйственного комплексов, прошедших обучение по программам повышения квалификации и переподготовки кадров, от общей их потребности в обучении
</t>
  </si>
  <si>
    <t>108.</t>
  </si>
  <si>
    <t>Удельный вес выполненных мероприятий в общем количестве мероприятий по вопросам развития агропромышленного комплекса, предусмотренных Планом общереспубликанских мероприятий</t>
  </si>
  <si>
    <t>109.</t>
  </si>
  <si>
    <t xml:space="preserve">Уровень обеспечения агропромышленного и рыбохозяйственного комплексов трудовыми ресурсами
</t>
  </si>
  <si>
    <t>110.</t>
  </si>
  <si>
    <t xml:space="preserve">Подпрограмма 10 "Развитие мелиорации земель сельскохозяйственного назначения в Республике Коми"
</t>
  </si>
  <si>
    <t xml:space="preserve">Задача 1. Увеличение объема производства основных видов продукции растениеводства за счет гарантированного обеспечения урожайности сельскохозяйственных культур вне зависимости от природных условий
</t>
  </si>
  <si>
    <t>111.</t>
  </si>
  <si>
    <t xml:space="preserve">Количество сохраненных существующих и созданных новых высокотехнологичных рабочих мест для сельскохозяйственных товаропроизводителей за счет увеличения продуктивности существующих и вовлечения в оборот новых сельскохозяйственных угодий (нарастающим итогом)
</t>
  </si>
  <si>
    <t>рабочих мест</t>
  </si>
  <si>
    <t xml:space="preserve">Прирост объема производства продукции растениеводства на землях сельскохозяйственного назначения за счет реализации мероприятий подпрограммы "Развитие мелиорации земель сельскохозяйственного назначения в Республике Коми" (нарастающим итогом "с" "до")
</t>
  </si>
  <si>
    <t>112.</t>
  </si>
  <si>
    <t xml:space="preserve">Задача 2. Предотвращение выбытия из сельскохозяйственного оборота земель сельскохозяйственного назначения
</t>
  </si>
  <si>
    <t>Площадь вовлеченных в оборот выбывших мелиорированных сельскохозяйственных угодий за счет проведения культуртехнических работ сельскохозяйственными товаропроизводителями в год</t>
  </si>
  <si>
    <t>113.</t>
  </si>
  <si>
    <t>Наименование ВЦП, основного мероприятия, мероприятий, реализуемых в рамках основного мероприятия, контрольного события программы</t>
  </si>
  <si>
    <t>Ответственный руководитель, заместитель руководителя ОИВ
(ФИО, должность)</t>
  </si>
  <si>
    <t>Ответственное структурное подразделение ОИВ</t>
  </si>
  <si>
    <t>Подпрограмма 1 "Развитие животноводства"</t>
  </si>
  <si>
    <t>Задача 1.  Стимулирование развития отдельных подотраслей животноводства</t>
  </si>
  <si>
    <t>Основное мероприятие 1.1.1 «Обновление основных средств в животноводстве»</t>
  </si>
  <si>
    <t>Хоробрых П.В., заместитель министра Минсельхоза РК</t>
  </si>
  <si>
    <t>Отдел растениеводства и технической политики</t>
  </si>
  <si>
    <t>Субсидии на строительство и реконструкцию животноводческих помещений</t>
  </si>
  <si>
    <t>Отдел реализации инвестиционных проектов</t>
  </si>
  <si>
    <t>Субсидии на техническое и технологическое перевооружение животноводства и кормопроизводства</t>
  </si>
  <si>
    <t>Проведено технического и технологического перевооружения животноводства и кормопроизводства не менее 2 хозяйствующими  субъектами в 2017 г.</t>
  </si>
  <si>
    <t xml:space="preserve">Возмещение части прямых понесенных затрат на создание и модернизацию животноводческих комплексов молочного направления (молочных ферм), а также на приобретение техники и оборудования </t>
  </si>
  <si>
    <t>Возмещена часть прямых понесенных затрат на создание и модернизацию объектов животноводческих комплексов молочного направления не менее 1 хозяйствующего субъекта ежегодно</t>
  </si>
  <si>
    <r>
      <rPr>
        <b/>
        <sz val="10"/>
        <rFont val="Times New Roman"/>
        <family val="1"/>
        <charset val="204"/>
      </rPr>
      <t xml:space="preserve">Контрольное событие 1. </t>
    </r>
    <r>
      <rPr>
        <sz val="10"/>
        <rFont val="Times New Roman"/>
        <family val="1"/>
        <charset val="204"/>
      </rPr>
      <t>Проведен отбор заявок и определен список получателей субсидий на техническое и технологическое перевооружение животноводства и кормопроизводства в 1 квартале 2017 года</t>
    </r>
  </si>
  <si>
    <t>Основное мероприятие 1.1.2 «Поддержка производственной деятельности в животноводстве, в том числе на территориях, которые частично или полностью входят в состав Арктической зоны»</t>
  </si>
  <si>
    <t>Полугрудов А.А.,заместитель министра Минсельхоза РК</t>
  </si>
  <si>
    <t>Отдел животноводства и племенной работы</t>
  </si>
  <si>
    <t>Субсидии на комбикорма для крупного рогатого скота</t>
  </si>
  <si>
    <t>Обеспечены сельхозорганизации комбикормами для крупного рогатого скота не менее чем в 10 муниципальных районах (городских округах) ежегодно</t>
  </si>
  <si>
    <t>Субсидии на возмещение части затрат по содержанию поголовья северных оленей</t>
  </si>
  <si>
    <t xml:space="preserve">Предоставлены субсидии не менее 4 сельскохозяйственным организациям ежегодно. </t>
  </si>
  <si>
    <t>Субсидии на ветеринарное обслуживание оленеводства</t>
  </si>
  <si>
    <t>Проведено лечение некробактериоза 5000 гол. оленей и ветсанэкспертиза 15000 оленьих туш ежегодно</t>
  </si>
  <si>
    <t>Субсидии на содержание лесного стада северных оленей</t>
  </si>
  <si>
    <t xml:space="preserve">Предоставлены субсидии на содержание не мнее 100 голов лесного стада северных оленей </t>
  </si>
  <si>
    <r>
      <rPr>
        <b/>
        <sz val="10"/>
        <rFont val="Times New Roman"/>
        <family val="1"/>
        <charset val="204"/>
      </rPr>
      <t>Контрольное событие 4.</t>
    </r>
    <r>
      <rPr>
        <sz val="10"/>
        <rFont val="Times New Roman"/>
        <family val="1"/>
        <charset val="204"/>
      </rPr>
      <t xml:space="preserve">  Предоставлены субсидии на комбикорма для крупного рогатого скота за предыдущий отчетный период</t>
    </r>
  </si>
  <si>
    <t>Основное мероприятие 1.1.3 «Поддержка кредитования и страхования отрасли животноводства»</t>
  </si>
  <si>
    <t>Колбасюк Н.П., первый заместитель министра Минсельхоза РК</t>
  </si>
  <si>
    <t>Отдел финансов и бухгалтерского учета</t>
  </si>
  <si>
    <t>Снижены риски потери доходов при производстве продукции животноводства  не менее чем в 6 муниципальных районах (городских округах) ежегодно.</t>
  </si>
  <si>
    <t xml:space="preserve">Субсидии на возмещение части процентной ставки по краткосрочным кредитам (займам) </t>
  </si>
  <si>
    <t>Возмещена часть затрат на уплату процентной ставки по краткосрочным кредитам (займам) на развитие животноводства, переработки и реализации продукции животноводства  не менее чем 1 получателям ежегодно</t>
  </si>
  <si>
    <t>Возмещение части процентной ставки по краткосрочным кредитам (займам) и части затрат по страхованию в области животноводства</t>
  </si>
  <si>
    <t>Возмещена часть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не менее чем 1 получателям ежегодно</t>
  </si>
  <si>
    <t>Возмещение части процентной ставки по инвестиционным кредитам (займам) в агропромышленном комплексе</t>
  </si>
  <si>
    <t>Возмещена часть затрат на уплату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не менее чем 2 получателям ежегодно</t>
  </si>
  <si>
    <r>
      <rPr>
        <b/>
        <sz val="10"/>
        <rFont val="Times New Roman"/>
        <family val="1"/>
        <charset val="204"/>
      </rPr>
      <t>Контрольное событие 7.</t>
    </r>
    <r>
      <rPr>
        <sz val="10"/>
        <rFont val="Times New Roman"/>
        <family val="1"/>
        <charset val="204"/>
      </rPr>
      <t xml:space="preserve">   Предоставлены субсидии на возмещение процентной ставки по инвестиционным кредитам за 9 месяцев 2017 года (в пределах кассового лимита)</t>
    </r>
  </si>
  <si>
    <t xml:space="preserve">Основное мероприятие 1.1.4 "Поддержание доходности сельскохозяйственных товаропроизводителей в области животноводства" </t>
  </si>
  <si>
    <t>Отдел агропродовольственной политики</t>
  </si>
  <si>
    <t>Предоставлена поддержка на весь объем лимитируемой сельскохозяйственной продукции (молока), не менее 32,0 тонн ежегодно</t>
  </si>
  <si>
    <t>Повышение продуктивности крупного рогатого скота молочного направления</t>
  </si>
  <si>
    <t>Предоставлены субсидии на повышение продуктивности коров молочного направления не менее чем  30 сельскохозяйственным организациям, ежегодно</t>
  </si>
  <si>
    <t>Субсидии на товарную сельскохозяйственную продукцию</t>
  </si>
  <si>
    <t xml:space="preserve">Ежегодная поддержка сельхозтоваропроизводителей не менее чем в 10 муниципальных районах (городских округах) </t>
  </si>
  <si>
    <r>
      <rPr>
        <b/>
        <sz val="10"/>
        <rFont val="Times New Roman"/>
        <family val="1"/>
        <charset val="204"/>
      </rPr>
      <t>Контрольное событие 10 .</t>
    </r>
    <r>
      <rPr>
        <sz val="10"/>
        <rFont val="Times New Roman"/>
        <family val="1"/>
        <charset val="204"/>
      </rPr>
      <t xml:space="preserve">  Утврждение объемов лимитируемой сельскохозяйственной продукции, сырья и продовольствия  в 2017 году</t>
    </r>
  </si>
  <si>
    <t>Задача 2. Обеспечение внутрипородного обновления животных и эффективного использования их биопотенциала</t>
  </si>
  <si>
    <t>Основное мероприятие 1.2.1 «Поддержка племенного животноводства»</t>
  </si>
  <si>
    <t>Проведены работы в области племенного животноводства (замена низкопродуктивных животных, содержание племенного скота)
 не менее чем у 8 хозяйствующих субъектов ежегодно</t>
  </si>
  <si>
    <t>Субсидии на поддержку племенного животноводства</t>
  </si>
  <si>
    <t>Предоставлено субсидий на содержание не менее 2500 голов КРС молочного направления ежегодно</t>
  </si>
  <si>
    <t>Подготовка нормативного правового акта Минсельхоза РК, предусматривающего выдачу организациям по племенному животноводству племенных свидетельств на племенную продукцию (материал)</t>
  </si>
  <si>
    <t>Выдано не менее 200 племенных свидетельств организациям по племенному животноводству  на племенную продукцию (материал) ежегодно</t>
  </si>
  <si>
    <r>
      <rPr>
        <b/>
        <sz val="10"/>
        <rFont val="Times New Roman"/>
        <family val="1"/>
        <charset val="204"/>
      </rPr>
      <t>Контрольное событие 13.</t>
    </r>
    <r>
      <rPr>
        <sz val="10"/>
        <rFont val="Times New Roman"/>
        <family val="1"/>
        <charset val="204"/>
      </rPr>
      <t xml:space="preserve"> Перечислены субсидии на поддержку племенного животноводства  в 1 полугодии 2017 года  (в пределах кассового лимита)</t>
    </r>
  </si>
  <si>
    <t>31.06.2017</t>
  </si>
  <si>
    <t>Основное мероприятие 1.2.2 «Организация работы экспертного совета по животноводству и племенному делу»</t>
  </si>
  <si>
    <t xml:space="preserve">Выработаны решения по вопросам животноводства и племенного дела не менее одного раза в год
</t>
  </si>
  <si>
    <t xml:space="preserve">Проведение консультативно- совещательных мероприятий по вопросам  селекции животных, технологии производства животноводческой продукции, организации животноводства и племенного дела
</t>
  </si>
  <si>
    <t xml:space="preserve">Подготовлены предложения для разработки нормативных правовых актов в области племенного животноводства и подготовка предложений по их реализации не менее одного в год
</t>
  </si>
  <si>
    <t xml:space="preserve">Проведение экспертизы племенной продукции (материала) сельскохозяйственных животных
</t>
  </si>
  <si>
    <t>Выдано не менее одного заключения о соответствии племенной продукции (материала) сельскохозяцственных животных  ежегодно</t>
  </si>
  <si>
    <r>
      <t xml:space="preserve">Контрольное событие 16. </t>
    </r>
    <r>
      <rPr>
        <sz val="10"/>
        <rFont val="Times New Roman"/>
        <family val="1"/>
        <charset val="204"/>
      </rPr>
      <t xml:space="preserve"> Подготовлены предложения экспертного совета в области племенного животноводства для получателей субсидий на поддержку племенного животноводства в части приобретения племенных животных в 2017 году</t>
    </r>
  </si>
  <si>
    <t>Задача 3. Улучшение социально- экономических условий работы в оленеводстве</t>
  </si>
  <si>
    <t>Основное мероприятие 1.3.1 "Реализация проектов по поддержке экономического и социального развития коренных малочисленных народов Севера"</t>
  </si>
  <si>
    <t>Ермолина Е.В.,министр национальной политики Республики Коми</t>
  </si>
  <si>
    <t>Отдел государственных языков</t>
  </si>
  <si>
    <t>Численность занятого населения в сфере производства и  переработки продукции оленеводства не менее 230 человек ежегодно</t>
  </si>
  <si>
    <t>Поддержка экономического и социального развития коренных малочисленных народов Севера, Сибири и Дальнего Востока</t>
  </si>
  <si>
    <t>Реализовано не менее 1 проекта по поддержке экономического и социального развития коренных малочисленных народов Севера ежегодно</t>
  </si>
  <si>
    <t xml:space="preserve">Реализация мероприятий в рамках иного межбюджетного трансферта из федерального бюджета бюджету Республике Коми  на поддержку экономического и социального развития   коренных   малочисленных  народов  Севера, Сибири  и  Дальнего Востока Российской Федерации  </t>
  </si>
  <si>
    <t>Реализовано не менее 1 мероприятия в рамках иного межбюджетного трансферта из федерального бюджета бюджету Республике Коми  на поддержку экономического и социального развития   коренных   малочисленных  народов  Севера, Сибири  и  Дальнего Востока Российской Федерации  ежегодно</t>
  </si>
  <si>
    <r>
      <rPr>
        <b/>
        <sz val="10"/>
        <rFont val="Times New Roman"/>
        <family val="1"/>
        <charset val="204"/>
      </rPr>
      <t>Контрольное событие 19.</t>
    </r>
    <r>
      <rPr>
        <sz val="10"/>
        <rFont val="Times New Roman"/>
        <family val="1"/>
        <charset val="204"/>
      </rPr>
      <t xml:space="preserve"> Заключен контракт на поставку оборудования в 2017 году</t>
    </r>
  </si>
  <si>
    <t>Отдел финансово-экономической работы</t>
  </si>
  <si>
    <t>Основное мероприятие 1.3.2 "Организация вывоза детей оленеводов из мест кочевий к месту учебы и обратно на время летних каникул"</t>
  </si>
  <si>
    <t xml:space="preserve">Вывезено не менее 140 детей оленеводов из мест кочевий к месту учебы и обратно на время летних каникул ежегодно
</t>
  </si>
  <si>
    <t>Проведение конкурсной процедуры по определению исполнителя для оказания услуг по организации вывоза детей оленеводов из мест кочевий к месту учебы и обратно на время летних каникул</t>
  </si>
  <si>
    <t>Определен 1 исполнитель для оказания услуг по организации вывоза детей оленеводов из мест кочевий к месту учебы и обратно на время летних каникул ежегодно</t>
  </si>
  <si>
    <t xml:space="preserve">Заключение государственных контрактов на организацию и осуществление вывоза детей оленеводов </t>
  </si>
  <si>
    <t>Обеспечен 140 детям оленеводов доступ к образовательным услугам ежегодно</t>
  </si>
  <si>
    <r>
      <rPr>
        <b/>
        <sz val="10"/>
        <rFont val="Times New Roman"/>
        <family val="1"/>
        <charset val="204"/>
      </rPr>
      <t>Контрольное событие 22.</t>
    </r>
    <r>
      <rPr>
        <sz val="10"/>
        <rFont val="Times New Roman"/>
        <family val="1"/>
        <charset val="204"/>
      </rPr>
      <t xml:space="preserve">  Заключены контракты на организацию и осуществление авиаперевозки детей оленеводов из мест кочевий к месту учебы и обратно на время летних каникул  в 2017 году</t>
    </r>
  </si>
  <si>
    <t>Основное мероприятие 1.3.3 "Отбор заявок от оленеводческих хозяйств на вывоз детей оленеводов из тундры к месту учебы и обратно"</t>
  </si>
  <si>
    <t>Обеспечена поддержка не менее 2 оленеводческим хозяйствам на организацию вывоза детей оленеводов из тундры к месту учебы ежегодно</t>
  </si>
  <si>
    <t>Сбор информации от оленеводческих хозяйств и рассмотрение заявок на вывоз детей оленеводов из тундры к месту учебы и обратно</t>
  </si>
  <si>
    <t>Подготовлена сводная информация по вывозу 140 детей оленеводов из тундры к месту учебы и обратно ежегодно</t>
  </si>
  <si>
    <t xml:space="preserve">Подготовка графика авиаперевозок детей оленеводов в разрезе оленеводческих хозяйств </t>
  </si>
  <si>
    <t xml:space="preserve"> Подготовлено не менее 2 графиков авиаперевозок детей оленеводов ежегодно</t>
  </si>
  <si>
    <r>
      <rPr>
        <b/>
        <sz val="10"/>
        <color theme="1"/>
        <rFont val="Times New Roman"/>
        <family val="1"/>
        <charset val="204"/>
      </rPr>
      <t>Контрольное событие 25.</t>
    </r>
    <r>
      <rPr>
        <sz val="10"/>
        <color theme="1"/>
        <rFont val="Times New Roman"/>
        <family val="1"/>
        <charset val="204"/>
      </rPr>
      <t xml:space="preserve">  Сформирован график авиаперевозок детей оленеводов из тундры к месту учебы и обратно, в 2017 году</t>
    </r>
  </si>
  <si>
    <t>31.04.2017</t>
  </si>
  <si>
    <t>Основное мероприятие 1.3.4.  "Привлечение иных межбюджетных трансфертов из федерального бюджета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 Российской Федерации"</t>
  </si>
  <si>
    <t>Направлено не менее 1 заявки на получение иного межбюджетного трансферта, ежегодно</t>
  </si>
  <si>
    <t xml:space="preserve">Сбор информации от оленеводческих хозяйств и направление заявки на получение иного межбюджетного трансферта </t>
  </si>
  <si>
    <t>Подготовлены не менее 1 заявки в соответствии с требованиями для получения финансовой поддержки на реализацию мероприятий ежегодно</t>
  </si>
  <si>
    <t xml:space="preserve">Заключение Соглашения о предоставлении иного межбюджетного трансферта из федерального бюджета бюджету Республики Коми на софинансирование расходных обязательств субъекта Российской Федерации (муниципальных образований) по поддержке экономического и социального развития коренных малочисленных народов Севера, Сибири и Дальнего Востока Российской Федерации 
</t>
  </si>
  <si>
    <t>Проведено не менее 1 мероприятия, направленного на поддержку экономического и социального развития коренных малочисленных народов Севера, Сибири и Дальнего Востока Российской Федерации ежегодно</t>
  </si>
  <si>
    <r>
      <rPr>
        <b/>
        <sz val="10"/>
        <rFont val="Times New Roman"/>
        <family val="1"/>
        <charset val="204"/>
      </rPr>
      <t>Контрольное событие 28.</t>
    </r>
    <r>
      <rPr>
        <sz val="10"/>
        <rFont val="Times New Roman"/>
        <family val="1"/>
        <charset val="204"/>
      </rPr>
      <t xml:space="preserve"> Заключено соглашение для получения  иного межбюджетного трансферта из федерального бюджета в 2017 году</t>
    </r>
  </si>
  <si>
    <t>Подпрограмма 2 "Развитие растениеводства"</t>
  </si>
  <si>
    <t xml:space="preserve">Князев А.П.,  Заместитель Председателя Правительства Республики Коми - министр  сельского хозяйства и потребительского рынка Республики Коми                          </t>
  </si>
  <si>
    <t>Задача 1. Стимулирование развития производства основных сельскохозяйственных культур</t>
  </si>
  <si>
    <t>Основное мероприятие 2.1.1 «Государственная поддержка кредитования отрасли растениеводства»</t>
  </si>
  <si>
    <t>Просубсидированы инвестиционные кредиты и займы для развития растениеводства не менее чем 2 организациям, ежегодно</t>
  </si>
  <si>
    <t>Субсидии на возмещение части процентной ставки по краткосрочным кредитам (займам)</t>
  </si>
  <si>
    <t>Возмещена часть затрат на уплату процентной ставки по краткосрочным кредитам (займам) не менее чем 2 получателям ежегодно</t>
  </si>
  <si>
    <t xml:space="preserve">Субсидии на возмещение части процентной ставки по инвестиционным кредитам (займам) </t>
  </si>
  <si>
    <t>Возмещена часть затрат на уплату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растениеводстване менее чем 1 получателям ежегодно</t>
  </si>
  <si>
    <r>
      <rPr>
        <b/>
        <sz val="10"/>
        <rFont val="Times New Roman"/>
        <family val="1"/>
        <charset val="204"/>
      </rPr>
      <t>Контрольное событие 31.</t>
    </r>
    <r>
      <rPr>
        <sz val="10"/>
        <rFont val="Times New Roman"/>
        <family val="1"/>
        <charset val="204"/>
      </rPr>
      <t xml:space="preserve"> Предоставлены субсидии  на возмещение части затрат на уплату процентной ставки по краткосрочным кредитам (займам) в 2017 году  (в пределах кассового лимита)</t>
    </r>
  </si>
  <si>
    <t>Основное мероприятие 2.1.2 «Обновление основных средств в растениеводстве»</t>
  </si>
  <si>
    <t>Общий объем производства картофеля и овощей открытого грунта не менее 2,4 тыс. тонн ежегодно</t>
  </si>
  <si>
    <t>Разработка плана мероприятий (дорожной карты) в рамках инвестиционного проекта "Сроительство ТК "Сосногорский" площадью 11га</t>
  </si>
  <si>
    <t xml:space="preserve">Подготовлены предложения для разработки локальных актов в области растениеводства и подготовка предложений по их реализации не менее одного в год
</t>
  </si>
  <si>
    <t>Субсидии на строительство и реконструкцию картофеле-овощехранилищ</t>
  </si>
  <si>
    <t>Проведен мониторинг муниципальных районов (городских округов) Республики Коми на необходимость строительства и реконструкции картофеле-овощехранилищ</t>
  </si>
  <si>
    <r>
      <t xml:space="preserve">Контрольное событие 34. </t>
    </r>
    <r>
      <rPr>
        <sz val="10"/>
        <rFont val="Times New Roman"/>
        <family val="1"/>
        <charset val="204"/>
      </rPr>
      <t>Разработан план мероприятий (дорожной карты) на 2-4 кварталы 2017 года - 1 квартал 2018 года в рамках инвестиционного проекта "Сроительство ТК "Сосногорский" площадью 11га для выращивания овощной продукции защищенного грунта на территории МР "Сосногорск" Республики Коми в 2017 год</t>
    </r>
  </si>
  <si>
    <t xml:space="preserve">Основное мероприятие 2.1.3 «Снижение рисков в растениеводстве»  </t>
  </si>
  <si>
    <t xml:space="preserve">Снижены риски потери доходов при производстве продукции растениеводства и укрепление собственной кормовой базы не менее чем  у 25 сельскохозяйственных товаропроизводителей  ежегодно
</t>
  </si>
  <si>
    <t>Субсидии на возмещение части затрат на приобретение семян с учетом доставки в районы Крайнего Севера и приравненные к ним местности</t>
  </si>
  <si>
    <t>Обеспечение посева кормовых культур в сельскохозяйственных организациях и крестьянских (фермерских) хозяйствах для укрепления собственной кормовой базы не менее чем в 10  муниципальных районах (городских округах) ежегодно</t>
  </si>
  <si>
    <t>Возмещение части затрат на приобретение элитных семян</t>
  </si>
  <si>
    <t xml:space="preserve">Предоставлено субсидий на возмещение части затрат на приобретение не менее 40 тонн элитных семян ежегодно </t>
  </si>
  <si>
    <t>Субсидии на овощи защищенного грунта</t>
  </si>
  <si>
    <t xml:space="preserve">Субсидии предоставлены одной сельскохозяйственной организации </t>
  </si>
  <si>
    <r>
      <rPr>
        <b/>
        <sz val="10"/>
        <rFont val="Times New Roman"/>
        <family val="1"/>
        <charset val="204"/>
      </rPr>
      <t>Контрольное событие 37.</t>
    </r>
    <r>
      <rPr>
        <sz val="10"/>
        <rFont val="Times New Roman"/>
        <family val="1"/>
        <charset val="204"/>
      </rPr>
      <t xml:space="preserve"> Предоставлены субсидии на возмещение части затрат на приобретение семян с учетом доставки в районы Крайнего Севера и приравненные к ним местности за 9 месяцев 2017 года </t>
    </r>
  </si>
  <si>
    <t>Задача 2. Создание условий для повышения плодородия почв</t>
  </si>
  <si>
    <t>Основное мероприятие 2.2.1 «Несвязанная поддержка в области растениеводства»</t>
  </si>
  <si>
    <t xml:space="preserve">Оказана несвязанная поддержка в области растениеводства не менее 45 хозяйствам. Повышена стабильность производства растениеводческой продукции в любой по климатическим условиям зонам ежегодно
</t>
  </si>
  <si>
    <t>Оказание несвязанной поддержки сельскохозяйственным товаропроизводителям в области растениеводства</t>
  </si>
  <si>
    <t xml:space="preserve">Выполнено работ  на оказание несвязанной поддержки в области растениеводства на площади не менее 8 тыс. га ежегодно
</t>
  </si>
  <si>
    <t xml:space="preserve">Подготовка нормативного правового акта Минсельхоза РК, предусматривающего создание межведомственной комиссии для координации действий по подготовке и проведению весенне-полевых сельскохозяйственных работ </t>
  </si>
  <si>
    <t>Подготовлен один приказ Минсельхоза РК, предусматривающего создание межведомственной комиссии для координации действий по подготовке и проведению весенне-полевых сельскохозяйственных работ ежегодно</t>
  </si>
  <si>
    <r>
      <rPr>
        <b/>
        <sz val="10"/>
        <rFont val="Times New Roman"/>
        <family val="1"/>
        <charset val="204"/>
      </rPr>
      <t xml:space="preserve">Контрольное событие 40. </t>
    </r>
    <r>
      <rPr>
        <sz val="10"/>
        <rFont val="Times New Roman"/>
        <family val="1"/>
        <charset val="204"/>
      </rPr>
      <t>Предоставлены в полном объеме субсидии на оказание несвязанной поддержки сельскохозяйственным товаропроизводителям за 9 месяцев 2017 года</t>
    </r>
  </si>
  <si>
    <t>31.09.2017</t>
  </si>
  <si>
    <t>Основное мероприятие 2.2.2 «Повышение плодородия почв и вовлечение сельскохозяйственных угодий в сельскохозяйственный оборот»</t>
  </si>
  <si>
    <t>Повышено плодородие почв на площади не менее 1,7 тыс. га ежегодно</t>
  </si>
  <si>
    <t>Субсидии на мероприятия по повышению плодородия почв</t>
  </si>
  <si>
    <t xml:space="preserve">Ежегодно проведено комплекс работ: по известкованию кислых почв 0,6 тыс. га; агрохимическому и эколого-токсикологическому обследованию земель сельхозназначения 1,0 тыс. га </t>
  </si>
  <si>
    <t>Субсидии на мероприятия по землеустройству и землепользованию</t>
  </si>
  <si>
    <t>Оформлено право собственности или аренды на земельные участки  сельскохозяйственным организациям, крестьянским (фермерским) хозяйствам не менее 45 га ежегодно</t>
  </si>
  <si>
    <r>
      <rPr>
        <b/>
        <sz val="10"/>
        <rFont val="Times New Roman"/>
        <family val="1"/>
        <charset val="204"/>
      </rPr>
      <t xml:space="preserve">Контрольное событие 43. </t>
    </r>
    <r>
      <rPr>
        <sz val="10"/>
        <rFont val="Times New Roman"/>
        <family val="1"/>
        <charset val="204"/>
      </rPr>
      <t xml:space="preserve">Собрано не менее 2,0 тыс. тонн овощей закрытого грунта за 9 месяцев  2017 года </t>
    </r>
  </si>
  <si>
    <t>Подпрограмма 3 "Поддержка малых форм хозяйствования"</t>
  </si>
  <si>
    <t>Задача 1. Обеспечение условий для развития крестьянских (фермерских) хозяйств</t>
  </si>
  <si>
    <t xml:space="preserve">Основное мероприятие 3.1.1 «Поддержка развития производства в крестьянских (фермерских) хозяйствах» </t>
  </si>
  <si>
    <t>Бабина О.В., заместитель министра Минсельхоза РК</t>
  </si>
  <si>
    <t>Отдел малых форм хозяйствования и взаимодействия с сельскими территориями</t>
  </si>
  <si>
    <t>Производство продукции сельского хозяйства не менеее чем в 300 крестьянских (фермерских) хозяйствах (в фактически действовавших ценах)  ежегодно</t>
  </si>
  <si>
    <t>Субсидии на содержание сельскохозяйственных животных и взрослой птицы</t>
  </si>
  <si>
    <t>Ежегодно сохранено  не менее 5 тыс. условных голов сельскохозяйственных животных в фермерских хозяйствах</t>
  </si>
  <si>
    <t>Субсидии на выплату единовременного пособия семьям, переселившимся в сельскую местность с целью создания крестьянских (фермерских) хозяйств</t>
  </si>
  <si>
    <t>ГКУ РК «Центр государственной поддержки агропромышленного комплекса и рыбного хозяйства Республики Коми»</t>
  </si>
  <si>
    <r>
      <rPr>
        <b/>
        <sz val="10"/>
        <rFont val="Times New Roman"/>
        <family val="1"/>
        <charset val="204"/>
      </rPr>
      <t>Контрольное событие 46.</t>
    </r>
    <r>
      <rPr>
        <sz val="10"/>
        <rFont val="Times New Roman"/>
        <family val="1"/>
        <charset val="204"/>
      </rPr>
      <t xml:space="preserve"> Предоставлены субсидии на содержание сельскохозяйственных животных и взрослой птицы за 6 месяцев 2017 года                    </t>
    </r>
  </si>
  <si>
    <t xml:space="preserve">Основное мероприятие 3.1.2 "Поддержка начинающих фермеров и семейных животноводческих ферм" </t>
  </si>
  <si>
    <t>Стабилизация и улучшение социально-экономического положения начинающих фермеров на территории не менее 4 муниципальных районов (городских округов) ежегодно</t>
  </si>
  <si>
    <t>Грантовая поддержка начинающих фермеров</t>
  </si>
  <si>
    <t>Предоставлены гранты на поддержку не менее 3 начинающих фермеров ежегодно</t>
  </si>
  <si>
    <t>Грантовая поддержка развития семейных животноводческих ферм</t>
  </si>
  <si>
    <t>Ежегодно прирощено не менее 2 семейных животноводческих ферм на базе крестьянских (фермерских) хозяйств</t>
  </si>
  <si>
    <r>
      <rPr>
        <b/>
        <sz val="10"/>
        <rFont val="Times New Roman"/>
        <family val="1"/>
        <charset val="204"/>
      </rPr>
      <t>Контрольное событие 49.</t>
    </r>
    <r>
      <rPr>
        <sz val="10"/>
        <rFont val="Times New Roman"/>
        <family val="1"/>
        <charset val="204"/>
      </rPr>
      <t xml:space="preserve"> Проведен конкурсный отбор и определены получатели грантов на развитие семейных животноводческих ферм и начинающих фермеров на 2017 год                                         </t>
    </r>
  </si>
  <si>
    <t>Задача 2. Обеспечение доступа малых форм хозяйствования к ресурсам</t>
  </si>
  <si>
    <t>Основное мероприятие 3.2.1 «Содействие в обеспечении малых форм хозяйствования земельными и финансовыми ресурсами»</t>
  </si>
  <si>
    <t>Обеспечена доступность  сельхозтоваропроизводителей к финансовым и земельным ресурсам  не менее чем в 1 муниципальном образовании (городском округе) ежегодно</t>
  </si>
  <si>
    <t>Обработка принятых справок-рачетов на возмещение части процентной ставки по долгосрочным, среднесрочным и краткосрочным кредитам, взятым малыми формами хозяйствования</t>
  </si>
  <si>
    <t>Рассмотрено не менее 2 справок расчетов, представленных сельскохозяйственными товаропроизводителями для получения субсидии на возмещение части процентной ставки по долгосрочным, среднесрочным и краткосрочным кредитам, взятым малыми формами хозяйствования</t>
  </si>
  <si>
    <t>Субсидии на возмещение части процентной ставки по долгосрочным, среднесрочным и краткосрочным кредитам, взятым малыми формами хозяйствования</t>
  </si>
  <si>
    <t xml:space="preserve">Объем ежегодно полученных долгосрочных, среднесрочных и краткосрочных кредитам, взятым малыми формами хозяйствования, не менее 500,0 тыс. руб. </t>
  </si>
  <si>
    <r>
      <rPr>
        <b/>
        <sz val="10"/>
        <rFont val="Times New Roman"/>
        <family val="1"/>
        <charset val="204"/>
      </rPr>
      <t>Контрольное событие 52.</t>
    </r>
    <r>
      <rPr>
        <sz val="10"/>
        <rFont val="Times New Roman"/>
        <family val="1"/>
        <charset val="204"/>
      </rPr>
      <t xml:space="preserve"> Возмещена часть процентной ставки по долгосрочным, среднесрочным и краткосрочным кредитам, взятым малыми формами хозяйствования в 2017 году (в пределах кассового лимита)</t>
    </r>
  </si>
  <si>
    <t>Основное мероприятие 3.2.2 «Содействие в обеспечении малых форм хозяйствования материально-техническими  ресурсами и сбыта производимой продукции»</t>
  </si>
  <si>
    <t>Созданы условия для обеспечения занятости сельского населения на территориях не менее 8 муниципальных районов (городских округов) ежегодно</t>
  </si>
  <si>
    <t>Грантовая поддержка сельскохозяйственных потребительских кооперативов для развития материально - технической базы</t>
  </si>
  <si>
    <t>Материально-технически переоснащено не менее 2 работающих и вновь созданных сельскохозяйственных потребительских кооперативов ежегодно</t>
  </si>
  <si>
    <t>Субсидии на закупку сельскохозяйственной  продукции от личных подсобных хозяйств граждан</t>
  </si>
  <si>
    <t>Закуплено сельскохозяйственной  продукции (молока) от личных подсобных хозяйств граждан не менее 300,0 тонн ежегодно</t>
  </si>
  <si>
    <t>Государственная поддержка личных подсобных хозяйств граждан</t>
  </si>
  <si>
    <t>Гражданами, ведущими личное подсобное хозяйство приобретено не менее 800 голов сельскохозяйственных животных, ежегодно</t>
  </si>
  <si>
    <r>
      <rPr>
        <b/>
        <sz val="10"/>
        <rFont val="Times New Roman"/>
        <family val="1"/>
        <charset val="204"/>
      </rPr>
      <t>Контрольное событие 55.</t>
    </r>
    <r>
      <rPr>
        <sz val="10"/>
        <rFont val="Times New Roman"/>
        <family val="1"/>
        <charset val="204"/>
      </rPr>
      <t xml:space="preserve"> Предоставлены субсидии на закупку сельскохозяйственной  продукции от личных подсобных хозяйств граждан в 1 квартале 2017 года</t>
    </r>
  </si>
  <si>
    <t xml:space="preserve">Основное мероприятие 3.2.3 "Консультирование и информирование малых форм хозяйствования"
</t>
  </si>
  <si>
    <t>Охвачены не менеее 10 муниципальных районов республики информационно-консультационным обеспечением</t>
  </si>
  <si>
    <t>Оказана консультационная помощь</t>
  </si>
  <si>
    <t>Проведено не менее 50 консультаций для малых форм хозяйствования</t>
  </si>
  <si>
    <t>Актуализаирована информация на официальном сайте Министерства  по вопросам предоставления государственной поддержки</t>
  </si>
  <si>
    <t>Обновлена информация на официальном сайте Министерства не менее 2 раз в год</t>
  </si>
  <si>
    <r>
      <rPr>
        <b/>
        <sz val="10"/>
        <rFont val="Times New Roman"/>
        <family val="1"/>
        <charset val="204"/>
      </rPr>
      <t>Контрольное событие 58.</t>
    </r>
    <r>
      <rPr>
        <sz val="10"/>
        <rFont val="Times New Roman"/>
        <family val="1"/>
        <charset val="204"/>
      </rPr>
      <t xml:space="preserve"> Предоставлена консультационная помощь малым формам хозяйствования в 2017 году</t>
    </r>
  </si>
  <si>
    <t>Подпрограмма 4 "Развитие производства и регулирование рынка пищевой продукции"</t>
  </si>
  <si>
    <t>Задача 1. Техническое и технологическое обновление отраслей пищевой и перерабатывающей промышленности</t>
  </si>
  <si>
    <t>Основное мероприятие 4.1.1 «Обновление основных средств отраслей пищевой и перерабатывающей промышленности»</t>
  </si>
  <si>
    <t xml:space="preserve">Повышено качество продукции не менее чем в 5 сельскохозяйственных организациях, ежегодно
</t>
  </si>
  <si>
    <t>Субсидии на возмещение части процентной ставки по инвестиционным кредитам (займам)</t>
  </si>
  <si>
    <t>Возмещена часть затрат на уплату процентной ставки по инвестиционным кредитам (займам) по обновлению основных средств отраслей пищевой и перерабатывающей промышленности не менее чем 1 получателю ежегодно</t>
  </si>
  <si>
    <t>Субсидии на приобретение оборудования для площадок по убою скота и специализированного автотранспорта</t>
  </si>
  <si>
    <t>Модернезировано не менее 2  убойных площадок  ежегодно</t>
  </si>
  <si>
    <r>
      <rPr>
        <b/>
        <sz val="10"/>
        <rFont val="Times New Roman"/>
        <family val="1"/>
        <charset val="204"/>
      </rPr>
      <t>Контрольное событие 61.</t>
    </r>
    <r>
      <rPr>
        <sz val="10"/>
        <rFont val="Times New Roman"/>
        <family val="1"/>
        <charset val="204"/>
      </rPr>
      <t xml:space="preserve"> Проведен отбор заявок  и определен список получателей субсидий на приобретение оборудования для площадок по убою скота в  2017 году
</t>
    </r>
  </si>
  <si>
    <t>Основное мероприятие 4.1.2 «Поддержка муниципальных программ»</t>
  </si>
  <si>
    <t>Расширен ассортимент производимой конкурентоспособной продукции с высокой добавленной стоимостью в не менее 6 муниципальных образованиях ежегодно</t>
  </si>
  <si>
    <t>Заключены соглашения с муниципальными образованиями на реализацию народных проектов в сфере агропромышленного комплекса, прошедших отбор в рамках проекта "Народный бюджет"</t>
  </si>
  <si>
    <t>Заключено не менее 6 соглашений с муниципальным районом (городским округом) на реализацию народных проектов в сфере агропромышленного комплекса ежегодно</t>
  </si>
  <si>
    <t>Субсидии на реализацию народных проектов в сфере агропромышленного комплекса, прошедших отбор в рамках проекта "Народный бюджет"</t>
  </si>
  <si>
    <t xml:space="preserve">Реализация не менее чем в 6 муниципальных районах (городских округах) народных проектов в сфере агропромышленного комплекса, прошедших отбор в рамках проекта "Народный бюджет"   ежегодно
</t>
  </si>
  <si>
    <r>
      <rPr>
        <b/>
        <sz val="10"/>
        <rFont val="Times New Roman"/>
        <family val="1"/>
        <charset val="204"/>
      </rPr>
      <t>Контрольное событие 64.</t>
    </r>
    <r>
      <rPr>
        <sz val="10"/>
        <rFont val="Times New Roman"/>
        <family val="1"/>
        <charset val="204"/>
      </rPr>
      <t xml:space="preserve"> Подготовлены отраслевые заключения в отношении народных проектов в сфере АПК, представленных для отбора за 6 месяцев в 2017 году</t>
    </r>
  </si>
  <si>
    <t>Задача 2. Регулирование рынка пищевой продукции, производимой в регионе</t>
  </si>
  <si>
    <t>Основное мероприятие 4.2.1 «Поддержка республиканского рынка сельскохозяйственной продукции, сырья и продовольствия»</t>
  </si>
  <si>
    <t xml:space="preserve">Созданы два условия для конкуренции местной продукции с продукцией, произведенной в регионах с более благоприятными климатическими условиями. </t>
  </si>
  <si>
    <t>Субсидии на сельскохозяйственную продукцию и продукты её переработки, произведённые и реализованные в соответствии с государственными (муниципальными) контрактами (договорами), договорами с бюджетными учреждениями</t>
  </si>
  <si>
    <t xml:space="preserve">Ежегодно поддержено не менее 10 сельхозтоваропроизводителей по производству сельскохозяйственной продукции и продуктов её переработки, произведённых и реализованных в соответствии с государственными (муниципальными) контрактами (договорами), договорами с бюджетными учреждениями </t>
  </si>
  <si>
    <t>Мониторинг поставок сельскохозяйственной продукции и продуктов ее переработки, произведённых и реализованных в соответствии с государственными (муниципальными) контрактами (договорами), договорами с бюджетными учреждениями</t>
  </si>
  <si>
    <t>Подготовлены 4 отчета о поставках сельскохозяйственной продукции и продуктов ее переработки, произведённых и реализованных в соответствии с государственными (муниципальными) контрактами (договорами), договорами с бюджетными учреждениями ежегодно</t>
  </si>
  <si>
    <r>
      <rPr>
        <b/>
        <sz val="10"/>
        <rFont val="Times New Roman"/>
        <family val="1"/>
        <charset val="204"/>
      </rPr>
      <t>Контрольное событие 67.</t>
    </r>
    <r>
      <rPr>
        <sz val="10"/>
        <rFont val="Times New Roman"/>
        <family val="1"/>
        <charset val="204"/>
      </rPr>
      <t xml:space="preserve"> Предоставлены субсидии на сельскохозяйственную продукцию и продукты её переработки, произведённые и реализованные в соответствии с государственными (муниципальными) контрактами (договорами), договорами с бюджетными учреждениями в 1квартале 2017 году</t>
    </r>
  </si>
  <si>
    <t>Основное мероприятие 4.2.2 Содействие и поддержка ярмарочных форм торговли и рынков выходного дня</t>
  </si>
  <si>
    <t>Сформирован положительный имидж продукции, произведенной в Республике Коми, созданы максимальные удобства для потребителей не менее чем 10 муниципальных районов (городских округов)</t>
  </si>
  <si>
    <t>Участие в организации ярмарочных форм торговли и рынков выходного дня</t>
  </si>
  <si>
    <t xml:space="preserve">Приняли участие в ярмарках не менее 50 сельскохозяйственных товаропроизводителей ежегодно </t>
  </si>
  <si>
    <t>Проведен республиканский конкурс-ярмарка профессионального мастерства "Урожай"</t>
  </si>
  <si>
    <t>Проведено не менее 1 конкурса-ярмарки профессионального мастерства "Урожай"</t>
  </si>
  <si>
    <r>
      <t xml:space="preserve">Контрольное событие 70. </t>
    </r>
    <r>
      <rPr>
        <sz val="10"/>
        <rFont val="Times New Roman"/>
        <family val="1"/>
        <charset val="204"/>
      </rPr>
      <t>Подготовлен нормативный правовой акт Министерства сельского хозяйства и потребительского рынка Республики Коми, предусматривающего проведение  республиканского конкурса профессионального мастерства  «Урожай – 2017 »</t>
    </r>
  </si>
  <si>
    <t>Подпрограмма 5 "Развитие аквакультуры и рыболовства"</t>
  </si>
  <si>
    <t>Задача 1. Оптимизация использования потенциала водных объектов и водных биологических ресурсов</t>
  </si>
  <si>
    <t>Основное мероприятие 5.1.1. «Регулирование использования фонда рыбохозяйственных водоемов Республики Коми»</t>
  </si>
  <si>
    <t>Отдел аквакультуры и рыболовства</t>
  </si>
  <si>
    <t xml:space="preserve">Предоставлены права пользования водными биологическими ресурсами не менее 100 юридическим лицам и индивидуальным предпринимателям
</t>
  </si>
  <si>
    <t>Заключение  договоров с юридическими лицами и индивидуальными предпринимателями о предоставлении рыбопромысловых и рыбоводных участков</t>
  </si>
  <si>
    <t>Рассмотрены не менее 100 завялений от юридических лиц и индивидуальных предпринимателей  ежегодно</t>
  </si>
  <si>
    <t xml:space="preserve"> Консультационное обеспечение  юридических лиц и индивидуальных предпринимателей </t>
  </si>
  <si>
    <t>Предоставлены консультации не менее 10 юридическим лицам и индивидуальным предпринимателям ежегодно</t>
  </si>
  <si>
    <r>
      <rPr>
        <b/>
        <sz val="10"/>
        <rFont val="Times New Roman"/>
        <family val="1"/>
        <charset val="204"/>
      </rPr>
      <t>Контрольное событие 73.</t>
    </r>
    <r>
      <rPr>
        <sz val="10"/>
        <rFont val="Times New Roman"/>
        <family val="1"/>
        <charset val="204"/>
      </rPr>
      <t xml:space="preserve"> Заключены договора для пользования рыбопромысловых участков и участков для добычи (вылова) водных биологических ресурсов в 2017 году</t>
    </r>
  </si>
  <si>
    <t>Основное мероприятие 5.1.2. «Организация, регулирование и охрана водных биологических ресурсов»</t>
  </si>
  <si>
    <t>Проведено не менее 1 мероприятия по  очистке водных объектов от брошенных орудий добычи (вылова). Проведено не менее 1 мероприятия по разъяснительным работам в СМИ в части, касающихся рыболовства и сохранения ВБР; Определение не менее 2 участков границ РПУ</t>
  </si>
  <si>
    <t>Подготовка нормативного правового акта Минсельхозпрода РК, предусматривающего распределение субвенций федерального бюджета на проведение рыбохозяйственных мероприятий</t>
  </si>
  <si>
    <t>Разработан 1 проект  нормативного правового акта по распределению субвенций федерального бюджета на проведение рыбохозяйственных мероприятий ежегодно</t>
  </si>
  <si>
    <t>Расходы на мероприятия по организации, регулированию и охране водных биологических ресурсов</t>
  </si>
  <si>
    <t xml:space="preserve">Проведено не менее 1 мероприятия по  очистке водных объектов от брошенных орудий добычи (вылова). </t>
  </si>
  <si>
    <r>
      <rPr>
        <b/>
        <sz val="10"/>
        <rFont val="Times New Roman"/>
        <family val="1"/>
        <charset val="204"/>
      </rPr>
      <t xml:space="preserve">Контрольное событие 76. </t>
    </r>
    <r>
      <rPr>
        <sz val="10"/>
        <rFont val="Times New Roman"/>
        <family val="1"/>
        <charset val="204"/>
      </rPr>
      <t>Утвержден Приказ Минсельхозпрода РК о распределении субвенций федерального бюджета на проведение рыбохозяйственных мероприятий в 2017 году</t>
    </r>
  </si>
  <si>
    <t>Основное мероприятие 5.2.1. «Обновление основных средств в рыбохозяйственном комплексе»</t>
  </si>
  <si>
    <t>Техническое и технологическое оснащение не менее 1 рыбовоспроизводственного пункта и товарного хозяйства</t>
  </si>
  <si>
    <t>Субсидии на техническое и технологическое перевооружение аквакультуры и рыболовства</t>
  </si>
  <si>
    <t>Замена старого оборудования на новое  в рыбохозяйственном комплексе и переход к новым технологиям не менее чем в 1 организации</t>
  </si>
  <si>
    <t>Обработка принятых заявок от юридических лиц на участие в конкурсе для получения субсидий на техническое и технологическое перевооружение</t>
  </si>
  <si>
    <r>
      <rPr>
        <b/>
        <sz val="10"/>
        <rFont val="Times New Roman"/>
        <family val="1"/>
        <charset val="204"/>
      </rPr>
      <t xml:space="preserve">Контрольное событие 79. </t>
    </r>
    <r>
      <rPr>
        <sz val="10"/>
        <rFont val="Times New Roman"/>
        <family val="1"/>
        <charset val="204"/>
      </rPr>
      <t>Проведен отбор заявок и определен список получателей субсидий на техническое и технологическое перевооружение  аквакультуры и рыболовства в 4 квартале 2017 года</t>
    </r>
  </si>
  <si>
    <t>Основное мероприятие 5.2.2. «Поддержка товарной рыбной продукции»</t>
  </si>
  <si>
    <t>Произведено товарной рыбы,  не менее 70 тонн ежегодно</t>
  </si>
  <si>
    <t xml:space="preserve"> Субсидии на комбикорма для рыбы</t>
  </si>
  <si>
    <t>Приобретено не менее 40 тонн комбикорма для рыбы ежегодно</t>
  </si>
  <si>
    <t>Субсидии на страхование рыбы</t>
  </si>
  <si>
    <t>Застраховано рыбы не менее чем у 1 сельскохозяйственного товаропроизводителя ежегодно</t>
  </si>
  <si>
    <t>Субсидии на возмещение части затрат по приобретению рыбопосадочного материала</t>
  </si>
  <si>
    <t>Приобретено не менее 10 тонн рыбопосадочного материала ежегодно</t>
  </si>
  <si>
    <r>
      <rPr>
        <b/>
        <sz val="10"/>
        <rFont val="Times New Roman"/>
        <family val="1"/>
        <charset val="204"/>
      </rPr>
      <t>Контрольное событие 80.</t>
    </r>
    <r>
      <rPr>
        <sz val="10"/>
        <rFont val="Times New Roman"/>
        <family val="1"/>
        <charset val="204"/>
      </rPr>
      <t xml:space="preserve"> Предоставлены в полном объеме субсидии на комбикорма для рыбы в 2017 году</t>
    </r>
  </si>
  <si>
    <t>Основное мероприятие 5.2.3. "Расширение использования фонда рыбохозяйственных водных объектов Республики Коми"</t>
  </si>
  <si>
    <t>Определены границы не менее 2 рыбоводных участков Республики Коми ежегодно. Предоставлено не менее 2 участков ежегодно</t>
  </si>
  <si>
    <t>Определение границ водных объектов и их частей, расположенных на территории Республики Коми, признаваемых рыбоводными участками</t>
  </si>
  <si>
    <t>Определены границы не менее 2 рыбоводных участков Республики Коми ежегодно</t>
  </si>
  <si>
    <t>Предоставление права пользования рыбоводными участками</t>
  </si>
  <si>
    <t>Предоставлено не менее 2 участков ежегодно</t>
  </si>
  <si>
    <r>
      <rPr>
        <b/>
        <sz val="10"/>
        <rFont val="Times New Roman"/>
        <family val="1"/>
        <charset val="204"/>
      </rPr>
      <t>Контрольное событие 83</t>
    </r>
    <r>
      <rPr>
        <sz val="10"/>
        <rFont val="Times New Roman"/>
        <family val="1"/>
        <charset val="204"/>
      </rPr>
      <t>. Утвержден перечень рыбоводных участков Республики Коми в 2017 году</t>
    </r>
  </si>
  <si>
    <t>Задача 1. Улучшение жилищных условий граждан, проживающих в сельской местности, в том числе молодых семей и молодых специалистов, и поддержка местных инициатив граждан, проживающих в сельской местности</t>
  </si>
  <si>
    <t>Основное мероприятие 7.1.1. «Формирование сводного списка участников мероприятий - получателей социальных выплат по Республике Коми»</t>
  </si>
  <si>
    <t>Отдел реализации социальных программ</t>
  </si>
  <si>
    <t xml:space="preserve">Повышена доступность улучшения жилищных условий для не менее чем 45 граждан, проживающих в сельской местности, в том числе молодых семей и молодых специалистов </t>
  </si>
  <si>
    <t>Прием заявок от граждан, изъявивщих желание улучшить жилищные условия с использованием сциальных выплат</t>
  </si>
  <si>
    <t>Доведены до органов местного самоуправления решения о включении граждан в сводные списки участников мероприятий - получателей социальных выплат по Республике Коми ежегодно</t>
  </si>
  <si>
    <t>Подготовка сводного списка участников мероприятий - получателей социальных выплат по Республике Коми</t>
  </si>
  <si>
    <t xml:space="preserve">Приняты поступившие завяления в объеме 5 % от получателей социальных выплат </t>
  </si>
  <si>
    <r>
      <rPr>
        <b/>
        <sz val="10"/>
        <rFont val="Times New Roman"/>
        <family val="1"/>
        <charset val="204"/>
      </rPr>
      <t>Контрольное событие 86</t>
    </r>
    <r>
      <rPr>
        <sz val="10"/>
        <rFont val="Times New Roman"/>
        <family val="1"/>
        <charset val="204"/>
      </rPr>
      <t>.  Сформирован сводный список участников мероприятий - получателей социальных выплат на строительство (приобретение) жилья в сельской местности по Республике Коми в 2017 году</t>
    </r>
  </si>
  <si>
    <t>x</t>
  </si>
  <si>
    <t>Основное мероприятие 7.1.2. «Оказание государственной поддержки в улучшении жилищных условий граждан, молодых семей и молодых специалистов, проживающих в сельской местности»</t>
  </si>
  <si>
    <t>Сокращено общеее число семей не менее чем 45, в том числе молодых семей и специалистов, нуждающихся в улучшении жилищных условий в сельской местности</t>
  </si>
  <si>
    <t xml:space="preserve"> Предоставление социальных выплат на строительство (приобретение) жилья гражданам, проживающим в сельской местности</t>
  </si>
  <si>
    <t>Предоставлены социальные выплаты на строительство (приобретение) жилья не менее чем 10 гражданам, проживающим в сельской местности ежегодно</t>
  </si>
  <si>
    <t>Предоставление социальных выплат на строительство (приобретение) жилья молодым семьям и молодым специалистам, проживающим в сельской местности</t>
  </si>
  <si>
    <t>Предоставлены социальные выплаты на строительство (приобретение) жилья не менее чем 20 молодым семьям и молодым специалистам, проживающим в сельской местности ежегодно</t>
  </si>
  <si>
    <t>Предоставление социальных выплат гражданам, проживающим в сельской местности, в том числе молодым семьям и молодым специалистам, на завершение строительства индивидуального жилого дома при его готовности не менее 50 процентов</t>
  </si>
  <si>
    <t>Предоставлены социальные выплаты на строительство (приобретение) жилья на завершение строительства индивидуального жилого дома при его готовности не менее 50 процентов не менее чем 15 гражданам, проживающим в сельской местности ежегодно</t>
  </si>
  <si>
    <r>
      <rPr>
        <b/>
        <sz val="10"/>
        <rFont val="Times New Roman"/>
        <family val="1"/>
        <charset val="204"/>
      </rPr>
      <t xml:space="preserve">Контрольное событие 89. </t>
    </r>
    <r>
      <rPr>
        <sz val="10"/>
        <rFont val="Times New Roman"/>
        <family val="1"/>
        <charset val="204"/>
      </rPr>
      <t xml:space="preserve">Рассмотрены заявления на предоставлении социальных выплат на строительство или приобретение жилья в 2017 году граждан (семей), молодых семей и молодых специалистов, проживающих в сельской местности, </t>
    </r>
  </si>
  <si>
    <t>Основное мероприятие 7.1.3 «Грантовая поддержка на реализацию общественно значимых проектов с участием граждан, проживающих в сельской местности»</t>
  </si>
  <si>
    <r>
      <t>Активизировано участия граждан, проживающих в сельской местности, 
в реализации общественно значимых проектов на территориях не менее 3</t>
    </r>
    <r>
      <rPr>
        <i/>
        <sz val="10"/>
        <color rgb="FFFF0000"/>
        <rFont val="Times New Roman"/>
        <family val="1"/>
        <charset val="204"/>
      </rPr>
      <t xml:space="preserve"> </t>
    </r>
    <r>
      <rPr>
        <i/>
        <sz val="10"/>
        <rFont val="Times New Roman"/>
        <family val="1"/>
        <charset val="204"/>
      </rPr>
      <t>муниципальных образований (городских округах) ежегодно</t>
    </r>
  </si>
  <si>
    <t>Заключение соглашений о предоставлении грантов на реализацию общественно значимых проектов с участием граждан, проживающих в сельской местности</t>
  </si>
  <si>
    <t>Заключено  не менее  3 соглашений на предоставление грантов на реализацию общественно значимых проектов с участием граждан, проживающих в сельской местности ежегодно</t>
  </si>
  <si>
    <t>Предоставление грантов на реализацию общественно значимых проектов с участием граждан, проживающих в сельской местности</t>
  </si>
  <si>
    <t>Предоставлены гранты на реализацию общественно значимых проектов с участием граждан, проживающих в сельской местности в объеме 100 %</t>
  </si>
  <si>
    <r>
      <rPr>
        <b/>
        <sz val="10"/>
        <rFont val="Times New Roman"/>
        <family val="1"/>
        <charset val="204"/>
      </rPr>
      <t xml:space="preserve">Контрольное событие 92. </t>
    </r>
    <r>
      <rPr>
        <sz val="10"/>
        <rFont val="Times New Roman"/>
        <family val="1"/>
        <charset val="204"/>
      </rPr>
      <t>Реализованы проекты местных инициатив граждан, проживающих в сельской местности, получивших грантовую поддержку  в 2017 году</t>
    </r>
  </si>
  <si>
    <t>Основное мероприятие 7.1.4  Участие в конкурсном отборе государственных программ (подпрограмм), направленных на устойчивое развитие сельских территорий, в рамках Федеральной программы на грантовую поддержку местных инициатив граждан, проживающих в сельской местности</t>
  </si>
  <si>
    <t>Активизировано участие граждан, проживающих в сельской местности, 
на участие в не менее чем в 1 конкурсном отборе государственных программ (подпрограмм), направленных на устойчивое развитие сельских территорий, в рамках Федеральной программы на получение грантовой поддержку местных инициатив граждан ежегодно</t>
  </si>
  <si>
    <t>Заключение соглашений с органами местного самоуправления для участия в конкурсном отборе государственных программ (подпрограмм), направленных на устойчивое развитие сельских территорий, в рамках Федеральной программы на грантовую поддержку местных инициатив граждан, проживающих в сельской местности</t>
  </si>
  <si>
    <t>Заключено  не менее  1 соглашения для участия в конкурсном отборе государственных программ (подпрограмм), направленных на устойчивое развитие сельских территорий, в рамках Федеральной программы на грантовую поддержку местных инициатив граждан, проживающих в сельской местности ежегодно</t>
  </si>
  <si>
    <t>Подготовка предварительного перечня проектов в составе заявки для участия в отборе государственных программ (подпрограмм), направленных на устойчивое развитие сельских территорий</t>
  </si>
  <si>
    <t>Подготовлено не менее 1 заявки для участия в конкурсном отборе проектов на грантовую поддержку местных инициатив граждан, проживающих в сельской местности ежегодно</t>
  </si>
  <si>
    <r>
      <rPr>
        <b/>
        <sz val="10"/>
        <rFont val="Times New Roman"/>
        <family val="1"/>
        <charset val="204"/>
      </rPr>
      <t xml:space="preserve">Контрольное событие 95. </t>
    </r>
    <r>
      <rPr>
        <sz val="10"/>
        <rFont val="Times New Roman"/>
        <family val="1"/>
        <charset val="204"/>
      </rPr>
      <t xml:space="preserve">Направлены заявки на участие  в конкурсном отборе государственных программ (подпрограмм), направленных на устойчивое развитие сельских территорий, в рамках Федеральной программы на грантовую поддержку местных инициатив граждан, проживающих в сельской местности в 2017 году </t>
    </r>
  </si>
  <si>
    <t>Задача 2. Развитие социальной и инженерной инфраструктуры сельских населенных пунктов</t>
  </si>
  <si>
    <t>Основное мероприятие 7.2.1 «Содействие в строительстве объектов инженерной инфраструктуры в сельской местности»</t>
  </si>
  <si>
    <t>Повышен уровень газификации жилых домов (квартир) сетевым газом в сельской местности (проложено не мнее 4 км газопровода) и обеспеченности сельского населения питьевой водой (проложено не менее 2 км. водопроводных сетей) ежегодно</t>
  </si>
  <si>
    <t>Заключение соглашений о предоставлении бюджетам муниципальных районов субсидий на строительство объектов инженерной инфраструктуры в сельской местности</t>
  </si>
  <si>
    <t>Введено в действие не менее 1 объекта по инженерной инфраструктуре ежегодно</t>
  </si>
  <si>
    <t>Субсидии на строительство объектов инженерной инфраструктуры в сельской местности, в том числе проекты:</t>
  </si>
  <si>
    <t>Предоставлены в полном объеме субсидии местным бюджетам на строительство объектов инженерной инфраструктуры в сельской местности не менее чем в 3 муниципальных районах (городских округах)</t>
  </si>
  <si>
    <t>Введено в действие 2 км водопровода в с.Коровий Ручей и д.Карпушевка</t>
  </si>
  <si>
    <t>Система водоснабжения с.Маджа Корткеросского района Республики Коми</t>
  </si>
  <si>
    <t>Оплата проведенных работ подрядчикам. Ввод в действие водопровода - 0,33 км; скважина - 35 куб.м/сутки в 2016 году.</t>
  </si>
  <si>
    <r>
      <rPr>
        <b/>
        <sz val="10"/>
        <rFont val="Times New Roman"/>
        <family val="1"/>
        <charset val="204"/>
      </rPr>
      <t>Контрольное событие 98.</t>
    </r>
    <r>
      <rPr>
        <sz val="10"/>
        <rFont val="Times New Roman"/>
        <family val="1"/>
        <charset val="204"/>
      </rPr>
      <t xml:space="preserve"> Заключены соглашения с муниципальными образованиями строительство объектов инженерной инфраструктуры в сельской местности на  в 2017 году</t>
    </r>
  </si>
  <si>
    <t>Основное мероприятие 7.2.3 «Развитие сети объектов социальной сферы в сельской местности»</t>
  </si>
  <si>
    <t>Повышен уровень социального обустройства в сельской местности не менее чем в 1 муниципальном образовании в год</t>
  </si>
  <si>
    <t>Заключение соглашений с органами местного самоуправления на строительство объектов социальной сферы в сельской местности</t>
  </si>
  <si>
    <t>Заключено не менее 3 соглашений с муниципальным образованиям на развитие объектов социальной сферы в сельской местности</t>
  </si>
  <si>
    <t>Субсидии на развитие объектов социальной сферы в сельской местности, в том числе проекты:</t>
  </si>
  <si>
    <t>Предоставлены субсидии на развитие объектов социальной сферы в сельской местности в 2017 году на 3 объекта, в 2018 году на 1 объект, 2019 году на 2 объект</t>
  </si>
  <si>
    <t>Реконструирована СОШ с.Пыелдино на 100 ученических мест</t>
  </si>
  <si>
    <t>Построен многофункциональный центр в с.Кослан Удорского района на 200 мест</t>
  </si>
  <si>
    <t>Завершено строительство универсальной спортивной площадки в с. Сторожевск Корткеросского района Республики Коми площадью 1752 кв.м</t>
  </si>
  <si>
    <r>
      <rPr>
        <b/>
        <sz val="10"/>
        <rFont val="Times New Roman"/>
        <family val="1"/>
        <charset val="204"/>
      </rPr>
      <t xml:space="preserve">Контрольное событие 101. </t>
    </r>
    <r>
      <rPr>
        <sz val="10"/>
        <rFont val="Times New Roman"/>
        <family val="1"/>
        <charset val="204"/>
      </rPr>
      <t>Предоставлены в полном объеме субсидии на строительство объектов социальной сферы в сельской местности за 9 месяцев 2017 года</t>
    </r>
  </si>
  <si>
    <t>Основное мероприятие 7.2.4 "Реализация проектов комплексного обустройства площадок под жилую застройку в сельской местности"</t>
  </si>
  <si>
    <t>Улучшена инженерная инфраструктура в сельской местности за счет обустройства площадок под жилую застройку (строительство сети водопровода и дороги общего пользования) в 1 муниципальном районе</t>
  </si>
  <si>
    <t>Заключение соглашений с органами местного самоуправления на реализацию проектов комплексного обустройства площадок под жилую застройку в сельской местности</t>
  </si>
  <si>
    <t>Реализовано не менее 1 проекта в муниципальном образовании на реализацию проектов комплексного обустройства площадок под жилую застройку в сельской местности ежегодно</t>
  </si>
  <si>
    <t>Субсидии на реализацию проектов комплексного обустройства площадок под жилую застройку в сельской местности, в том числе проекты:</t>
  </si>
  <si>
    <t>Предоставлены субсидии не менее одному муниципальному району на реализацию проектов комплексного обустройства площадок под жилую застройку в сельской местности</t>
  </si>
  <si>
    <t>Инженерная инфраструктура в местечке "Семенов холм" с. Усть-Цильма Республики Коми (сети водопровода и дороги общего пользования)</t>
  </si>
  <si>
    <t>Строительные работы продолжаются. Ввод в действие: дороги общего пользования - 3,25 км, водопровод - 3,67 км запланирован на 2018 год.</t>
  </si>
  <si>
    <r>
      <rPr>
        <b/>
        <sz val="10"/>
        <rFont val="Times New Roman"/>
        <family val="1"/>
        <charset val="204"/>
      </rPr>
      <t>Контрольное событие 104. З</t>
    </r>
    <r>
      <rPr>
        <sz val="10"/>
        <rFont val="Times New Roman"/>
        <family val="1"/>
        <charset val="204"/>
      </rPr>
      <t>аключено не менее 1 соглашения с муниципальным образованием на на реализацию проектов комплексного обустройства площадок под жилую застройку в сельской местности в 2017 году</t>
    </r>
  </si>
  <si>
    <t>Основное мероприятие 7.2.6  Участие в конкурсном отборе государственных программ (подпрограмм), направленных на устойчивое развитие сельских территорий, в рамках Федеральной программы на развитие социальной, инженерной и дорожной инфраструктуры сельских населенных пунктов</t>
  </si>
  <si>
    <t>Заключение соглашений с органами местного самоуправления для участия в конкурсном отборе государственных программ (подпрограмм), направленных на устойчивое развитие сельских территорий, в рамках Федеральной программы на развитие социальной, инженерной и дорожной инфраструктуры сельских населенных пунктов</t>
  </si>
  <si>
    <t>Заключено  не менее  1 соглашения для участия в конкурсном отборе государственных программ (подпрограмм), направленных на устойчивое развитие сельских территорий, в рамках Федеральной программы на развитие социальной, инженерной и дорожной инфраструктуры сельских населенных пунктов ежегодно</t>
  </si>
  <si>
    <t>Подготовка предварительного перечня проектов в составе заявки для участия в отборе государственных программ (подпрограмм), направленных на развитие социальной, инженерной и дорожной инфраструктуры сельских населенных пунктов</t>
  </si>
  <si>
    <t>Подготовлено не менее 1 заявки для участия в конкурсном отборе проектов на развитие социальной, инженерной и дорожной инфраструктуры сельских населенных пунктов ежегодно</t>
  </si>
  <si>
    <r>
      <rPr>
        <b/>
        <sz val="10"/>
        <rFont val="Times New Roman"/>
        <family val="1"/>
        <charset val="204"/>
      </rPr>
      <t xml:space="preserve">Контрольное событие 107. </t>
    </r>
    <r>
      <rPr>
        <sz val="10"/>
        <rFont val="Times New Roman"/>
        <family val="1"/>
        <charset val="204"/>
      </rPr>
      <t xml:space="preserve">Направлены заявки на участие  в конкурсном отборе государственных программ (подпрограмм), направленных на устойчивое развитие сельских территорий, в рамках Федеральной программы на развитие социальной, инженерной и дорожной инфраструктуры сельских населенных пунктов в 2017 году </t>
    </r>
  </si>
  <si>
    <t xml:space="preserve">Подпрограмма 8 "Обеспечение ветеринарного благополучия на территории Республики Коми" </t>
  </si>
  <si>
    <t xml:space="preserve">Задача 1.  Оказание ветеринарных услуг государственными ветеринарными учреждениями Республики Коми
</t>
  </si>
  <si>
    <t>Основное мероприятие 8.1.1 «Оказание государственных услуг (выполнение работ) государственными ветеринарными учреждениями Республики Коми»</t>
  </si>
  <si>
    <t>Выполнены показатели государственного задания в  объеме не менне 90 %</t>
  </si>
  <si>
    <t>Финансовое обеспечение выполнения государственного задания государственным учреждением на выполнение государственных работ</t>
  </si>
  <si>
    <t>Своевременно профинансированы работы в рамках государственного задания в объеме не менее 90%</t>
  </si>
  <si>
    <t>Субсидии на иные цели (приобретение основных средств)</t>
  </si>
  <si>
    <t>Технически и технологически оснащено не менее 1 государственных ветеринарных учреждений ежегодно</t>
  </si>
  <si>
    <t>Субсидии на иные цели (расходы на противоэпизоотические мероприятия)</t>
  </si>
  <si>
    <t>Отдел организации противоэпизоотеческих, противопаразитарных и ограничительных мероприятий (карантина)</t>
  </si>
  <si>
    <t>Обеспечено выполнения плана противоэпизоотических мероприятий в объеме не менее 90 %</t>
  </si>
  <si>
    <t>Субсидии на иные цели (капитальный и текущий ремонт недвижимого имущества)</t>
  </si>
  <si>
    <t>Улучшены условия  труда не менее 4  работников  государственных ветеринарных учреждений ежегодно</t>
  </si>
  <si>
    <r>
      <rPr>
        <b/>
        <sz val="10"/>
        <rFont val="Times New Roman"/>
        <family val="1"/>
        <charset val="204"/>
      </rPr>
      <t xml:space="preserve">Контрольное событие 110. </t>
    </r>
    <r>
      <rPr>
        <sz val="10"/>
        <rFont val="Times New Roman"/>
        <family val="1"/>
        <charset val="204"/>
      </rPr>
      <t>Выполнен план противоэпизоотических мероприятий в объеме не менее 90 % в 2017 году</t>
    </r>
  </si>
  <si>
    <t xml:space="preserve">Основное мероприятие 8.1.2.  "Оказание платных ветеринарных услуг государственными ветеринарными учреждениями Республики Коми" </t>
  </si>
  <si>
    <t>Отдел лечебно-профилактической работы и организации государственной ветеринарной службы</t>
  </si>
  <si>
    <t>Снижение уровня заболеваемости сельскохозяйственных животных незаразными болезнями до 33%</t>
  </si>
  <si>
    <t>Организация проведения диспансеризации сельскохозяйственных животных в сельскохозяйственных предприятиях</t>
  </si>
  <si>
    <t>Охвачено диспансеризацией крупного рогатого скота не реже 1 раза в год в каждом сельскохозяйственном предприятии</t>
  </si>
  <si>
    <t>Проведение исследований дойного стада крупного рогатого скота на маститы</t>
  </si>
  <si>
    <t>Проведены исследования дойных коров на мастит в каждом сельскохозяйственном предприятии молочного направления не реже 12 раз в год</t>
  </si>
  <si>
    <r>
      <t xml:space="preserve">Контрольное событие 113. </t>
    </r>
    <r>
      <rPr>
        <sz val="10"/>
        <rFont val="Times New Roman"/>
        <family val="1"/>
        <charset val="204"/>
      </rPr>
      <t>Проведен ветеринарный осмотр убойных животных в хозяйствах населения в 2017 году</t>
    </r>
  </si>
  <si>
    <t>Задача 2. Предотвращение возникновения и ликвидация очагов особо опасных болезней животных на территории Республики Коми</t>
  </si>
  <si>
    <t>Основное мероприятие 8.2.1. «Возмещение ущерба, понесенного гражданами и юридическими лицами в результате отчуждения животных и/или изъятия продуктов животноводства»</t>
  </si>
  <si>
    <t>Недопущены вспышки очагов особо опасных болезней животных не менее чем в 1 хозяйствующем субъекте</t>
  </si>
  <si>
    <t>Реализация организационных мер по отчуждению животных и/или изъятию продуктов животноводства при ликвидации очагов особо опасных болезней животных</t>
  </si>
  <si>
    <t>Реализованы организационные меры в случае вспышки очагов особо опасных болезней животных в объеме 100 %</t>
  </si>
  <si>
    <t>Осуществление компенсационных выплат по возмещению ущерба гражданам и юридическим лицам - владельцам отчужденных животных и изъятых продуктов животноводства</t>
  </si>
  <si>
    <t>Произведены в установленные сроки выплаты не менее 1 владельцу животных и продукции животноводства по возмещению ущерба, понесенного от возникновения очагов особо опасных болезней животных</t>
  </si>
  <si>
    <r>
      <rPr>
        <b/>
        <sz val="10"/>
        <rFont val="Times New Roman"/>
        <family val="1"/>
        <charset val="204"/>
      </rPr>
      <t>Контрольное событие 116.</t>
    </r>
    <r>
      <rPr>
        <sz val="10"/>
        <rFont val="Times New Roman"/>
        <family val="1"/>
        <charset val="204"/>
      </rPr>
      <t xml:space="preserve"> Проведены в установленные сроки заседания специальной комиссии по отчуждению животных и (или) изъятию продуктов животноводства  в 2017 году</t>
    </r>
  </si>
  <si>
    <t>Основное мероприятие 8.2.2.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</si>
  <si>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Урегулирована численность безнадзорных животных не менее чем в 1 населенном пункте ежегодно</t>
  </si>
  <si>
    <t>Субвенции на осуществление переданных государственных полномочий по отлову и содержанию безнадзорных животных</t>
  </si>
  <si>
    <t>Реализованы полномочия по отлову и содержанию безнадзорных животных не менее чем в 1 муниципальном образовании ежегодно</t>
  </si>
  <si>
    <t>Проведение совещаний с представителями органов местного самоуправления муниципальных образований муниципальных районов (городских округов) Республики Коми по исполнению государственного полномочия  по отлову и содержанию безнадзорных животных</t>
  </si>
  <si>
    <t>Проведены не менее 1 раза в год совещания в муниципалитетах (городских округах) по исполнению государственного полномочия  по отлову и содержанию безнадзорных животных</t>
  </si>
  <si>
    <r>
      <rPr>
        <b/>
        <sz val="10"/>
        <rFont val="Times New Roman"/>
        <family val="1"/>
        <charset val="204"/>
      </rPr>
      <t>Контрольное событие 119.</t>
    </r>
    <r>
      <rPr>
        <sz val="10"/>
        <rFont val="Times New Roman"/>
        <family val="1"/>
        <charset val="204"/>
      </rPr>
      <t xml:space="preserve"> Предоставлены в полном объеме субвенции на осуществление переданных государственных полномочий по отлову и содержанию безнадзорных животных в 2017 году</t>
    </r>
  </si>
  <si>
    <t>Подпрограмма 9 "Обеспечение реализации Государственной программы"</t>
  </si>
  <si>
    <t>Задача 1. Обеспечение управления реализацией мероприятий Государственной программы</t>
  </si>
  <si>
    <t>Основное мероприятие 9.1.1 «Реализация функций аппаратов исполнителей и участников государственной программы»</t>
  </si>
  <si>
    <t>Структурные подразделения Министерства</t>
  </si>
  <si>
    <t>Обеспечена эффективность реализации Государственной программы в целом, в разрезе подпрограмм и основных мероприятий не менее 80 %</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</si>
  <si>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t>
  </si>
  <si>
    <t>Обеспечено выполнение основных показателей реализации Государственной программы не менее 80%</t>
  </si>
  <si>
    <t>Взаимодействие Министерства сельского хозяйства и потребительского рынка Республики Коми с Министерством сельского хозяйства Российской Федерации</t>
  </si>
  <si>
    <t xml:space="preserve">Заключено не менее одного Соглашения с Министерством сельского хозяйства Российской Федерации на предоставление субсидий из федерального бюджета бюджету субъекта Российской Федерации </t>
  </si>
  <si>
    <t>Отдел государственных программ</t>
  </si>
  <si>
    <t>Основное мероприятие 9.1.2 «Обеспечение деятельности государсвенных организайций Республики Коми в установленной сфере»</t>
  </si>
  <si>
    <t>Обеспечено выполнение целей, задач Государственной программы в целом, в разрезе 10 подпрограмм и основных мероприятий</t>
  </si>
  <si>
    <t>Организация взаимодействия Министерства сельского хозяйства и продовольствия Республики Коми, как ответственного исполнителя Государственной программы, с государственными организациями</t>
  </si>
  <si>
    <t>Урегулировано взаимодействия Министерства сельского хозяйства и потребительского рынка Республики Коми с одной государственной организацией</t>
  </si>
  <si>
    <t xml:space="preserve"> Обеспечение деятельности государственных организаций</t>
  </si>
  <si>
    <t>Обеспечено выполнение не менее 5 функций, переданных Минсельхозпродом РК государственному казенному учреждению Республики Коми «Центр государственной поддержки агропромышленного комплекса и рыбного хозяйства Республики Коми»</t>
  </si>
  <si>
    <r>
      <rPr>
        <b/>
        <sz val="10"/>
        <rFont val="Times New Roman"/>
        <family val="1"/>
        <charset val="204"/>
      </rPr>
      <t>Контрольное событие 125.</t>
    </r>
    <r>
      <rPr>
        <sz val="10"/>
        <rFont val="Times New Roman"/>
        <family val="1"/>
        <charset val="204"/>
      </rPr>
      <t xml:space="preserve"> Предоставлены предложения по обеспечению деятельности ГКУ РК «Центр государственной поддержки агропромышленного комплекса и рыбного хозяйства Республики Коми» в третьем квартале  2017 года</t>
    </r>
  </si>
  <si>
    <t>Задача 2. Совершенствование системы информационно-аналитического, консультационного и кадрогово обеспечения агропромышленного и рыбохозяйственного комплексов.</t>
  </si>
  <si>
    <t>Основное мероприятие 9.2.1 «Совершенствование системы информационного, информационно-аналитического, консультационного обеспечения агропромышленного и рыбохозяйственного комплексов»</t>
  </si>
  <si>
    <t>Информационно - аналитический отдел</t>
  </si>
  <si>
    <t>Формирование, накопление, использование и распространение информационных ресурсов  не менее чем  в 3 информационных изданиях</t>
  </si>
  <si>
    <t>Расходы на информационное, информационно-аналитическое, консультационное обеспечение агропромышленного и рыбохозяйственного комплексов</t>
  </si>
  <si>
    <t>Подготовлено и издано (тиражирование) не менее 1 информационно-консультационного материала в виде брошюр, размещение не менее 1 информационного сюжета на телевидении и публикация в газетах, Интернет-порталах</t>
  </si>
  <si>
    <t>Консультационное обеспечение</t>
  </si>
  <si>
    <t>Оказана консультационная помощь не менее чем 10 хозяйствующим субъектам агропромышленного комплекса, рыбохозяйственного комплекса Республики Коми, информированности органов местного самоуправления и сельского населения</t>
  </si>
  <si>
    <r>
      <rPr>
        <b/>
        <sz val="10"/>
        <rFont val="Times New Roman"/>
        <family val="1"/>
        <charset val="204"/>
      </rPr>
      <t>Контрольное событие 128.</t>
    </r>
    <r>
      <rPr>
        <sz val="10"/>
        <rFont val="Times New Roman"/>
        <family val="1"/>
        <charset val="204"/>
      </rPr>
      <t xml:space="preserve"> Подготовлен видеоматериал о деятельности крупных сельскохозяйственных организаций в 2017 году</t>
    </r>
  </si>
  <si>
    <t>Основное мероприятие 9.2.2 «Содействие кадровому обеспечению агропромышленного и рыбохозяйственного комплексов»</t>
  </si>
  <si>
    <t xml:space="preserve">Отдел правового и кадрового обеспечения </t>
  </si>
  <si>
    <t>Закреплены квалифицированные специалисты рабочих кадров не менее чем в 5 организациях АПК, повышен профессиональный уровень руководителей, специалистов и рабочих кадров</t>
  </si>
  <si>
    <t>Расходы на мерроприятия по содействию кадровому обеспечению отрасли</t>
  </si>
  <si>
    <t>Повышен профессиональный уровень не менее чем 10 руководителей, не менее чем 40 специалистов и рабочих кадров в сельском хозяйств</t>
  </si>
  <si>
    <t>Субсидии на денежную выплату специалистам и рабочим кадрам</t>
  </si>
  <si>
    <t>Повышен уровень обеспеченности сельскохозяйственных товаропроизводителей не менее чем 20 квалифицированными специалистами и рабочими кадрами</t>
  </si>
  <si>
    <t>Расходы на организацию и проведение мероприятий в соответствии с Планами общереспубликанских мероприятий</t>
  </si>
  <si>
    <t xml:space="preserve">Обеспечено проведение не менее 5 общереспубликанских мероприятий в соответствии с Планом общереспубликанских мероприятий </t>
  </si>
  <si>
    <r>
      <rPr>
        <b/>
        <sz val="10"/>
        <rFont val="Times New Roman"/>
        <family val="1"/>
        <charset val="204"/>
      </rPr>
      <t>Контрольное событие 131.</t>
    </r>
    <r>
      <rPr>
        <sz val="10"/>
        <rFont val="Times New Roman"/>
        <family val="1"/>
        <charset val="204"/>
      </rPr>
      <t xml:space="preserve"> Проведено республиканское совещание по итогам работы агропромышленного комплекса Республики Коми  в 2017 году</t>
    </r>
  </si>
  <si>
    <t>Подпрограмма 10 «Развитие мелиорации земель сельскохозяйственного назначения в Республике Коми»</t>
  </si>
  <si>
    <t>Задача 1. Увеличение объема производства основных видов продукции растениеводства за   счет гарантированного обеспечения урожайности сельскохозяйственных культур вне зависимости от природных условий</t>
  </si>
  <si>
    <t xml:space="preserve"> Основное мероприятие 10.1.1 «Ремонт мелиоративных систем общего и индивидуального пользования»</t>
  </si>
  <si>
    <t>Проведены работы по ремонту мелиоративных систем на 4 участках ежегодно</t>
  </si>
  <si>
    <t>Субсидии на ремонт мелиоративных систем общего и индивидуального пользования</t>
  </si>
  <si>
    <t>Предоставлены субсидии не менее 4 получателям субсидий на ремонт мелиоративных систем общего и индивидуального пользования ежегодно</t>
  </si>
  <si>
    <t>Обработка принятых справок-расчетов для предоставления субсидий на ремонт мелиоративных систем общего и индивидуального пользования</t>
  </si>
  <si>
    <t>Рассмотрено не менее 4 справок расчетов, представленных сельскохозяйственными товаропроизводителями для получения субсидии на ремонт мелиоративных систем общего и индивидуального пользования ежегодно</t>
  </si>
  <si>
    <r>
      <rPr>
        <b/>
        <sz val="10"/>
        <rFont val="Times New Roman"/>
        <family val="1"/>
        <charset val="204"/>
      </rPr>
      <t>Контрольное событие 134.</t>
    </r>
    <r>
      <rPr>
        <sz val="10"/>
        <rFont val="Times New Roman"/>
        <family val="1"/>
        <charset val="204"/>
      </rPr>
      <t xml:space="preserve"> Предоставлены в полном объеме субсидии на ремонт мелиоративных систем общего и индивидуального пользования за 9 месяцев  2017 года</t>
    </r>
  </si>
  <si>
    <t xml:space="preserve"> Основное мероприятие 10.1.2 "Отбор заявок на предоставление субсидий на ремонт мелиоративных систем общего и индивидуального пользования"</t>
  </si>
  <si>
    <t>Введено в эксплуатацию не менее 4 участков мелиорируемых земель за счет ремонта мелиоративных систем общего и индивидуального пользования</t>
  </si>
  <si>
    <t>Рассмотрение заявок на предоставление субсидий на ремонт мелиоративных систем общего и индивидуального пользования</t>
  </si>
  <si>
    <t>Подготовлен проекта приказа об утверждении Перечня мелиоративных систем, подлежащих ремонту в текущем году, ежегодно</t>
  </si>
  <si>
    <t xml:space="preserve">Подготовлен перечень мелиоративных объектов на которые предоставляются субсидии на ремонт мелиоративных систем общего и индивидуального пользования
</t>
  </si>
  <si>
    <t>Подготовлен приказ об утверждении Перечня мелиоративных объектов, включая культуртехнические работы на землях сельскохозяйственного назначения и сельскохозяйственного использования, подлежащих восстановлению, на которые предоставляются субсидии из республиканского бюджета Республики Коми ежегодно</t>
  </si>
  <si>
    <r>
      <rPr>
        <b/>
        <sz val="10"/>
        <rFont val="Times New Roman"/>
        <family val="1"/>
        <charset val="204"/>
      </rPr>
      <t>Контрольное событие 137.</t>
    </r>
    <r>
      <rPr>
        <sz val="10"/>
        <rFont val="Times New Roman"/>
        <family val="1"/>
        <charset val="204"/>
      </rPr>
      <t xml:space="preserve"> Сформированы списки получателей субсидий на ремонт мелиоративных систем общего и индивидуального пользования в 2017 году</t>
    </r>
  </si>
  <si>
    <t>Задача 2. Предотвращение выбытия из сельскохозяйственного оборота земель сельскохозяйственного назначения</t>
  </si>
  <si>
    <t xml:space="preserve"> Основное мероприятие 10.2.1 «Культуртехнические мероприятия на мелиорируемых землях (орошаемых и осушаемых), проводимые сельскохозяйственными товаропроизводителями»</t>
  </si>
  <si>
    <t>Вовлечено в оборот выбывших сельскохозяйственных угодий не менее 1000 га ежегодно</t>
  </si>
  <si>
    <t>Субсидии на культуртехнические мероприятия на мелиорируемых землях (орошаемых и осушаемых), проводимые сельскохозяйственными товаропроизводителями</t>
  </si>
  <si>
    <t>Предоставлены субсидии не менее 4 получателям субсидий на культуртехнические мероприятия на мелиорируемых землях (орошаемых и осушаемых), проводимые сельскохозяйственными товаропроизводителями ежегодно</t>
  </si>
  <si>
    <t>Обработка принятых справок-расчетов для предоставления субсидий на культуртехнические мероприятия на мелиорируемых землях (орошаемых и осушаемых), проводимые сельскохозяйственными товаропроизводителями</t>
  </si>
  <si>
    <r>
      <rPr>
        <b/>
        <sz val="10"/>
        <rFont val="Times New Roman"/>
        <family val="1"/>
        <charset val="204"/>
      </rPr>
      <t>Контрольное событие 140.</t>
    </r>
    <r>
      <rPr>
        <sz val="10"/>
        <rFont val="Times New Roman"/>
        <family val="1"/>
        <charset val="204"/>
      </rPr>
      <t xml:space="preserve"> Предоставлены в полном объеме субсидии на культуртехнические мероприятия на мелиорируемых землях (орошаемых и осушаемых), проводимые сельскохозяйственными товаропроизводителями в 2017 году</t>
    </r>
  </si>
  <si>
    <t>Основное мероприятие 10.2.2 "Участие в конкурсном отборе государственных программ (подпрограмм) в области мелиорации в рамках ФЦП «Развитие мелиорации земель сельскохозяйственного назначения России на 2014 - 2020 годы "</t>
  </si>
  <si>
    <t>Увеличено количество проектов (не менее 1), принявших участие в конкурсном отборе государственных программ (подпрограмм) в области мелиорации в рамках ФЦП «Развитие мелиорации земель сельскохозяйственного назначения России на 2014 - 2020 годы "</t>
  </si>
  <si>
    <t>Подготовка пакета документов для  участия в конкурсном отборе государственных программ (подпрограмм) в области мелиорации в рамках ФЦП «Развитие мелиорации земель сельскохозяйственного назначения России на 2014 - 2020 годы</t>
  </si>
  <si>
    <t xml:space="preserve">Выбраны не менее 1 участника для участия в конкурсном отборе проектов на мероприятия  в области мелиорации в рамках ФЦП </t>
  </si>
  <si>
    <t>Направление пакета документов для  участия в конкурсном отборе государственных программ (подпрограмм) в области мелиорации в рамках ФЦП «Развитие мелиорации земель сельскохозяйственного назначения России на 2014 - 2020 годы</t>
  </si>
  <si>
    <t>Направлено не менее 1 заявки для  участия в конкурсном отборе государственных программ (подпрограмм) в области мелиорации в рамках ФЦП «Развитие мелиорации земель сельскохозяйственного назначения России на 2014 - 2020 годы</t>
  </si>
  <si>
    <r>
      <rPr>
        <b/>
        <sz val="10"/>
        <rFont val="Times New Roman"/>
        <family val="1"/>
        <charset val="204"/>
      </rPr>
      <t>Контрольное событие 143.</t>
    </r>
    <r>
      <rPr>
        <sz val="10"/>
        <rFont val="Times New Roman"/>
        <family val="1"/>
        <charset val="204"/>
      </rPr>
      <t xml:space="preserve"> Подготовлены заявки для участия в конкурсном отборе государственных программ (подпрограмм) в области мелиорации в рамках ФЦП «Развитие мелиорации земель сельскохозяйственного назначения России на 2014 - 2020 годы в 2017 году</t>
    </r>
  </si>
  <si>
    <t xml:space="preserve">Результаты </t>
  </si>
  <si>
    <t>Произведено молока в хозяйствах всех категорий не менее 50,0 тыс. тонн в 2017 году</t>
  </si>
  <si>
    <t xml:space="preserve">Построено и реконструировано 2 животноводческих помещения в 2017 г., </t>
  </si>
  <si>
    <t>Произведено молока в сельскохозяйственных организациях не менее 33,0 тыс. тонн в 2017 году</t>
  </si>
  <si>
    <t xml:space="preserve">Государственная программа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</si>
  <si>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Подпрограмма 7 "Устойчивое развитие сельских территорий"
</t>
  </si>
  <si>
    <t>Показатель N 90 "Ввод в действие внутрипоселковых газовых сетей в сельских населенных пунктах" (километров)</t>
  </si>
  <si>
    <t>МО МР "Усть-Вымский"</t>
  </si>
  <si>
    <t>МО МР "Вуктыл"</t>
  </si>
  <si>
    <t>МО МР "Сыктывдинский"</t>
  </si>
  <si>
    <t>Показатель N 91 "Ввод в действие водопроводных сетей в сельских населенных пунктах" (километров)</t>
  </si>
  <si>
    <t>МО МР "Усть-Куломский"</t>
  </si>
  <si>
    <t>МО МР "Усть-Цилемский"</t>
  </si>
  <si>
    <t>МО МР "Ижемский"</t>
  </si>
  <si>
    <t>МО МР "Корткеросский"</t>
  </si>
  <si>
    <t>МО МР "Печора"</t>
  </si>
  <si>
    <t>МО МР "Усинск"</t>
  </si>
  <si>
    <t>2.6.</t>
  </si>
  <si>
    <t>2.7.</t>
  </si>
  <si>
    <t xml:space="preserve">Показатель N 92 "Ввод в эксплуатацию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объектам производства и переработки сельскохозяйственной продукции" (километров)
</t>
  </si>
  <si>
    <t xml:space="preserve">МО МР "Сысольский"
</t>
  </si>
  <si>
    <t xml:space="preserve">Показатель N 93 "Ввод в действие общеобразовательных учреждений (организаций) в сельских населенных пунктах" (мест)
</t>
  </si>
  <si>
    <t>МО МР "Троицко-Печорский"</t>
  </si>
  <si>
    <t>МО МР "Прилузский"</t>
  </si>
  <si>
    <t>МО МР "Сысольский"</t>
  </si>
  <si>
    <t xml:space="preserve">Показатель N 94 "Ввод в действие плоскостных спортивных сооружений в сельских населенных пунктах" (тысяч квадратных метров)
</t>
  </si>
  <si>
    <t>5.2.</t>
  </si>
  <si>
    <t>Показатель N 95 "Ввод в действие объектов культурно-досугового типа в сельских населенных пунктах" (мест)</t>
  </si>
  <si>
    <t xml:space="preserve">МО МР "Удорский"
</t>
  </si>
  <si>
    <t xml:space="preserve">Показатель N 96 "Количество населенных пунктов, расположенных в сельской местности, в которых реализованы проекты комплексного обустройства площадок под жилищную застройку" (единиц)
</t>
  </si>
  <si>
    <t>7.2.</t>
  </si>
  <si>
    <t xml:space="preserve">МО МР "Усть-Цилемский"
</t>
  </si>
  <si>
    <t xml:space="preserve">Государственная программа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на 2013 - 2020 годы
</t>
  </si>
  <si>
    <t>Предоставление налоговых льгот по транспортному налогу организациям, крестьянским (фермерским) хозяйствам, занимающимся производством сельскохозяйственной продукции, если выручка от реализации произведенной ими сельскохозяйственной продукции и продукции ее переработки превышает 50 процентов общей суммы выручки от реализации продукции (работ, услуг), в соответствии с Законом Республики Коми "О налоговых льготах на территории Республики Коми и внесении изменений в некоторые законодательные акты по вопросу о налоговых льготах"</t>
  </si>
  <si>
    <t>Объем налоговых льгот по транспортному налогу организациям, крестьянским (фермерским) хозяйствам, занимающимся производством сельскохозяйственной продукции, если выручка от реализации произведенной ими сельскохозяйственной продукции и продукции ее переработки превышает 50 процентов общей суммы выручки от реализации продукции (работ, услуг)</t>
  </si>
  <si>
    <t>Снижение налоговой нагрузки на организации, крестьянские (фермерские) хозяйства, занимающиеся производством сельскохозяйственной продукции</t>
  </si>
  <si>
    <t>Проведение реструктуризации долгов сельскохозяйственных товаропроизводителей в соответствии с Федеральным законом "О финансовом оздоровлении сельскохозяйственных товаропроизводителей"</t>
  </si>
  <si>
    <t>Сумма предоставленной сельскохозяйственным товаропроизводителям рассрочки реструктуризированной задолженности на соответствующий год в соответствии с заключенными с налоговыми органами соглашениями</t>
  </si>
  <si>
    <t>Количество заключенных сельскохозяйственными товаропроизводителями соглашений о реструктуризации долгов</t>
  </si>
  <si>
    <t>Повышение финансовой устойчивости сельскохозяйственных товаропроизводителей и предотвращение негативных последствий их банкротства</t>
  </si>
  <si>
    <t>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t>
  </si>
  <si>
    <r>
      <rPr>
        <sz val="9"/>
        <rFont val="Times New Roman"/>
        <family val="2"/>
        <charset val="204"/>
      </rPr>
      <t xml:space="preserve">Министерство сельского хозяйства и потребительского рынка Республики Коми
</t>
    </r>
    <r>
      <rPr>
        <b/>
        <sz val="10"/>
        <rFont val="Times New Roman"/>
        <family val="2"/>
        <charset val="204"/>
      </rPr>
      <t xml:space="preserve">
</t>
    </r>
  </si>
  <si>
    <t xml:space="preserve">Министерство национальной политики Республики Коми
</t>
  </si>
  <si>
    <t xml:space="preserve">Министерство образования, науки и молодежной политики Республики Коми
</t>
  </si>
  <si>
    <t xml:space="preserve">Министерство культуры, туризма и архивного дела Республики Коми
</t>
  </si>
  <si>
    <t>Подпрограмма 1</t>
  </si>
  <si>
    <t>Развитие животноводства</t>
  </si>
  <si>
    <t>Основное мероприятие  1.1.1</t>
  </si>
  <si>
    <t>Обновление основных средств в животноводстве</t>
  </si>
  <si>
    <t>Основное мероприятие  1.1.2</t>
  </si>
  <si>
    <t>Поддержка производственной деятельности в животноводстве, в том числе на территориях, которые частично или полностью входят в состав Арктической зоны Российской Федерации</t>
  </si>
  <si>
    <t>Основное мероприятие  1.1.3</t>
  </si>
  <si>
    <t>Поддержка кредитования и страхования отрасли животноводства</t>
  </si>
  <si>
    <t>Основное мероприятие  1.1.4</t>
  </si>
  <si>
    <t>Поддержание доходности сельскохозяйственных товаропроизводителей в области животноводства</t>
  </si>
  <si>
    <t>Основное мероприятие  1.2.1</t>
  </si>
  <si>
    <t>Поддержка племенного животноводства</t>
  </si>
  <si>
    <t>Основное мероприятие  1.3.1</t>
  </si>
  <si>
    <t>Реализация проектов по поддержке экономического и социального развития коренных малочисленных народов Севера</t>
  </si>
  <si>
    <t>Основное мероприятие  1.3.2</t>
  </si>
  <si>
    <t>Организация вывоза детей оленеводов из мест кочевий к месту учебы и обратно на время летних каникул</t>
  </si>
  <si>
    <t>Подпрограмма 2</t>
  </si>
  <si>
    <t>Развитие растениеводства</t>
  </si>
  <si>
    <t>Государственная поддержка кредитования отрасли растениеводства</t>
  </si>
  <si>
    <t>Основное мероприятие  2.1.1</t>
  </si>
  <si>
    <t>Основное мероприятие  2.1.3</t>
  </si>
  <si>
    <t>Снижение рисков в растениеводстве</t>
  </si>
  <si>
    <t>Несвязанная поддержка в области растениеводства</t>
  </si>
  <si>
    <t>Основное мероприятие  2.2.1</t>
  </si>
  <si>
    <t>Основное мероприятие  2.2.2</t>
  </si>
  <si>
    <t>Повышение плодородия почв и вовлечение сельскохозяйственных угодий в сельскохозяйственный оборот</t>
  </si>
  <si>
    <t>Подпрограмма 3</t>
  </si>
  <si>
    <t>Поддержка малых форм хозяйствования</t>
  </si>
  <si>
    <t>Основное мероприятие 3.1.1</t>
  </si>
  <si>
    <t>Поддержка развития производства в крестьянских (фермерских) хозяйствах</t>
  </si>
  <si>
    <t>Министерство сельского хозяйства и потребительского рынка Республики Коми</t>
  </si>
  <si>
    <t>Основное мероприятие 3.1.2</t>
  </si>
  <si>
    <t>Поддержка начинающих фермеров и семейных животноводческих ферм</t>
  </si>
  <si>
    <t>Основное мероприятие 3.2.1</t>
  </si>
  <si>
    <t>Содействие в обеспечении малых форм хозяйствования земельными и финансовыми ресурсами</t>
  </si>
  <si>
    <t>Основное мероприятие 3.2.2</t>
  </si>
  <si>
    <t>Содействие в обеспечении малых форм хозяйствования материально-техническими ресурсами и сбыта производимой продукции</t>
  </si>
  <si>
    <t>Подпрограмма 4</t>
  </si>
  <si>
    <t>Развитие производства и регулирование рынка пищевой продукции</t>
  </si>
  <si>
    <t>Основное мероприятие 4.1.1</t>
  </si>
  <si>
    <t>Обновление основных средств отраслей пищевой и перерабатывающей промышленности</t>
  </si>
  <si>
    <t>Основное мероприятие 4.1.2</t>
  </si>
  <si>
    <t>Поддержка муниципальных программ</t>
  </si>
  <si>
    <t>Основное мероприятие 4.2.1</t>
  </si>
  <si>
    <t>Поддержка республиканского рынка сельскохозяйственной продукции, сырья и продовольствия</t>
  </si>
  <si>
    <t>Подпрограмма 5</t>
  </si>
  <si>
    <t>Развитие аквакультуры и рыболовства</t>
  </si>
  <si>
    <t>Основное мероприятие 5.1.2</t>
  </si>
  <si>
    <t>Организация, регулирование и охрана водных биологических ресурсов</t>
  </si>
  <si>
    <t>Основное мероприятие 5.2.1</t>
  </si>
  <si>
    <t>Обновление основных средств в рыбохозяйственном комплексе</t>
  </si>
  <si>
    <t>Основное мероприятие 5.2.2</t>
  </si>
  <si>
    <t>Поддержка товарной рыбной продукции</t>
  </si>
  <si>
    <t>Подпрограмма 7</t>
  </si>
  <si>
    <t>Устойчивое развитие сельских территорий</t>
  </si>
  <si>
    <t>Министерство образования, науки и молодежной политики Республики Коми</t>
  </si>
  <si>
    <t>Министерство культуры туризма и архивного дела Республики Коми</t>
  </si>
  <si>
    <t>Основное мероприятие 7.1.2</t>
  </si>
  <si>
    <t>Оказание государственной поддержки в улучшении жилищных условий граждан, молодых семей и молодых специалистов, проживающих в сельской местности</t>
  </si>
  <si>
    <t>Основное мероприятие 7.1.3</t>
  </si>
  <si>
    <t>Грантовая поддержка на реализацию общественно значимых проектов с участием граждан, проживающих в сельской местности</t>
  </si>
  <si>
    <t>Основное мероприятие 7.2.1</t>
  </si>
  <si>
    <t>Содействие в строительстве (реконструкции) объектов инженерной инфраструктуры в сельской местности</t>
  </si>
  <si>
    <t>Основное мероприятие 7.2.3</t>
  </si>
  <si>
    <t>Министерство культуры, туризма и архивного дела Республики Коми</t>
  </si>
  <si>
    <t>Развитие сети объектов социальной сферы в сельской местности</t>
  </si>
  <si>
    <t>Основное мероприятие 7.2.4</t>
  </si>
  <si>
    <t>Реализация проектов комплексного обустройства площадок под жилую застройку в сельской местности</t>
  </si>
  <si>
    <t>Подпрограмма 8</t>
  </si>
  <si>
    <t>Обеспечение ветеринарного благополучия на территории Республики Коми</t>
  </si>
  <si>
    <t>Основное мероприятие 8.1.1</t>
  </si>
  <si>
    <t>Оказание государственных услуг (выполнение работ) государственными ветеринарными учреждениями Республики Коми</t>
  </si>
  <si>
    <t>Основное мероприятие 8.2.1</t>
  </si>
  <si>
    <t>Возмещение ущерба, понесенного гражданами и юридическими лицами в результате отчуждения животных и (или) изъятия продуктов животноводства</t>
  </si>
  <si>
    <t>Основное мероприятие 8.2.2</t>
  </si>
  <si>
    <t>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</si>
  <si>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Подпрограмма 9</t>
  </si>
  <si>
    <t>Обеспечение реализации Государственной программы</t>
  </si>
  <si>
    <t>Основное мероприятие 9.1.1</t>
  </si>
  <si>
    <t>Основное мероприятие 9.1.2</t>
  </si>
  <si>
    <t>Реализация функций аппаратов исполнителей и участников государственной программы</t>
  </si>
  <si>
    <t>Обеспечение деятельности государственных организаций Республики Коми в установленной сфере</t>
  </si>
  <si>
    <t>Основное мероприятие 9.2.1</t>
  </si>
  <si>
    <t>Совершенствование системы информационного, информационно-аналитического, консультационного обеспечения агропромышленного и рыбохозяйственного комплексов</t>
  </si>
  <si>
    <t>Основное мероприятие 9.2.2</t>
  </si>
  <si>
    <t>Содействие кадровому обеспечению агропромышленного и рыбохозяйственного комплексов</t>
  </si>
  <si>
    <t>Подпрограмма 10</t>
  </si>
  <si>
    <t>Развитие мелиорации земель сельскохозяйственного назначения в Республике Коми</t>
  </si>
  <si>
    <t>Основное мероприятие 10.1.1</t>
  </si>
  <si>
    <t>Ремонт мелиоративных систем общего и индивидуального пользования</t>
  </si>
  <si>
    <t>Основное мероприятие 10.2.1</t>
  </si>
  <si>
    <t>Культуртехнические мероприятия на мелиорируемых землях (орошаемых и осушаемых), проводимые сельскохозяйственными товаропроизводителями</t>
  </si>
  <si>
    <t>% исполнения</t>
  </si>
  <si>
    <t>(тыс. рублей)</t>
  </si>
  <si>
    <t xml:space="preserve"> Сводная бюджетная роспись на 1 января 2018 года </t>
  </si>
  <si>
    <t>Фактические расходы &lt;2&gt;</t>
  </si>
  <si>
    <t>всего</t>
  </si>
  <si>
    <t>республиканский бюджет Республики Коми</t>
  </si>
  <si>
    <t>средства от приносящей доход деятельности</t>
  </si>
  <si>
    <t>Таблица 22</t>
  </si>
  <si>
    <t>Наименование услуги, показателя объема услуги, подпрограммы, ведомственной целевой программы, основного мероприятия</t>
  </si>
  <si>
    <t>сводная бюджетная роспись на 1 января 2018 года</t>
  </si>
  <si>
    <t>Таблица 23</t>
  </si>
  <si>
    <t>Сведения
о внесенных в государственную программу изменениях
по состоянию на  1 января 2018 года</t>
  </si>
  <si>
    <t>Вид нормативного правового акта, номер и дата принятия</t>
  </si>
  <si>
    <t>Суть изменений (краткое изложение)</t>
  </si>
  <si>
    <t>Номер, дата нормативного правового акта о республиканском бюджете Республики Коми на очередной финансовый год и плановый период (включая все изменения в бюджет)</t>
  </si>
  <si>
    <t>Источник финансирования</t>
  </si>
  <si>
    <t>- из них за счет средств федерального бюджета</t>
  </si>
  <si>
    <t>местные бюджеты &lt;*&gt;</t>
  </si>
  <si>
    <t>государственные внебюджетные фонды</t>
  </si>
  <si>
    <t>юридические лица &lt;**&gt;</t>
  </si>
  <si>
    <t>внебюджетные источники</t>
  </si>
  <si>
    <t>Основное мероприятие 1.1.1</t>
  </si>
  <si>
    <t>Основное мероприятие 1.1.2</t>
  </si>
  <si>
    <t>Поддержка производственной деятельности в животноводстве, в том числе на территориях, которые частично или полностью входят в состав Арктической зоны</t>
  </si>
  <si>
    <t>Основное мероприятие 1.1.3</t>
  </si>
  <si>
    <t>Основное мероприятие 1.2.1</t>
  </si>
  <si>
    <t>Основное мероприятие 1.3.1</t>
  </si>
  <si>
    <t>Основное мероприятие 1.3.2</t>
  </si>
  <si>
    <t>Основное мероприятие 2.1.1</t>
  </si>
  <si>
    <t>Основное мероприятие 2.1.3</t>
  </si>
  <si>
    <t>Основное мероприятие 2.2.1</t>
  </si>
  <si>
    <t>Основное мероприятие 2.2.2</t>
  </si>
  <si>
    <t>Основное мероприятие 9.1.1.</t>
  </si>
  <si>
    <t>Основное мероприятие 1.1.4</t>
  </si>
  <si>
    <t>Подпрограмма 8 "Обеспечение ветеринарного благополучия на территории Республики Коми"</t>
  </si>
  <si>
    <t xml:space="preserve">Значение показателя объема государственной услуги </t>
  </si>
  <si>
    <t>Расходы республиканского бюджета на оказание государственной услуги (тыс. руб.)</t>
  </si>
  <si>
    <t>Основное мероприятие 8.1.1 Оказание государственных услуг (выполнение работ) государственными ветеринарными учреждениями Республики Коми</t>
  </si>
  <si>
    <t>1.Оформление и выдача ветеринарных сопроводительных документов</t>
  </si>
  <si>
    <t>2. Проведение мероприятий по предупреждению и ликвидации заразных и иных болезней животных, включая сельскохозяйственных, домашних, зоопарковых и других животных, пушных зверей, птиц, рыб и пчел и их лечению</t>
  </si>
  <si>
    <t>3. Проведение мероприятий по защите населения от болезней общих для человека и животных и пищевых отравлений</t>
  </si>
  <si>
    <t>План 2017 год</t>
  </si>
  <si>
    <t>Факт 2017 год</t>
  </si>
  <si>
    <t xml:space="preserve">Наименование услуги и ее содержание: </t>
  </si>
  <si>
    <t xml:space="preserve">Содержание государственной услуги (работы):
</t>
  </si>
  <si>
    <t xml:space="preserve">1.1. Оформление и выдача ветеринарных сопроводительных документов. 
</t>
  </si>
  <si>
    <t>Показатель объема услуги: штук</t>
  </si>
  <si>
    <t>1.2. Учет и хранение ветеринарных сопроводительных документов</t>
  </si>
  <si>
    <t>2.1. Проведение ветеринарных организационных работ, включая учет и ответственное хранение лекарственных средств и препаратов для ветеринарного применения (стационар, оформление документации)</t>
  </si>
  <si>
    <t>2.2. Проведение ветеринарно-санитарных мероприятий (на выезде, проведение мероприятий)</t>
  </si>
  <si>
    <t>Показатель объема услуги: едениц</t>
  </si>
  <si>
    <t>2.3. Проведение ветеринарно-санитарных мероприятий (на выезде, оформление документации)</t>
  </si>
  <si>
    <t>2.4. Проведение плановых лабораторных исследований на особо опасные болезни животных (птиц), болезни общие для человека и животных (птиц), включая отбор проб и их транспортировку (стационар, лабораторные исследования)</t>
  </si>
  <si>
    <t>2.5. Проведение плановых лабораторных исследований на особо опасные болезни животных (птиц), болезни общие для человека и животных (птиц), включая отбор проб и их транспортировку (стационар, оформление документации)</t>
  </si>
  <si>
    <t xml:space="preserve">2.6. Проведение плановых диагностических мероприятий на особо опасные болезни животных (птиц) и болезни общие для человека и животных (птиц) (на выезде, диагностические мероприятия (Целесообразно использовать только для туберкулинизации) </t>
  </si>
  <si>
    <t>2.7. Проведение плановых диагностических мероприятий на особо опасные болезни животных (птиц) и болезни общие для человека и животных (птиц) (на выезде, отбор проб</t>
  </si>
  <si>
    <t>Показатель объема услуги: количество проб-тыс.шт.</t>
  </si>
  <si>
    <t>2.8. Проведение плановых профилактических вакцинаций животных (птиц) против особо опасных болезней животных и болезней общих для человека и животных (птиц) (стационар, вакцинация)</t>
  </si>
  <si>
    <t>Показатель объема услуги: тыс.гол.</t>
  </si>
  <si>
    <t>2.9. Проведение плановых профилактических вакцинаций животных (птиц) против особо опасных болезней животных и болезней общих для человека и животных (птиц) (на выезде, вакцинация)</t>
  </si>
  <si>
    <t>2.10. Проведение плановых профилактических вакцинаций животных (птиц) против особо опасных болезней животных и болезней общих для человека и животных (птиц) (стационар, оформление документации)</t>
  </si>
  <si>
    <t>2.11. Проведение плановых профилактических вакцинаций животных (птиц) против особо опасных болезней животных и болезней общих для человека и животных (птиц) (на выезде, оформление документации)</t>
  </si>
  <si>
    <t>3.1. Проведение ветеринарно-санитарной экспертизы сырья и продукции животного происхождения на трихинеллез (стационар, лабораторные исследования)</t>
  </si>
  <si>
    <t xml:space="preserve">3.2. Проведение учета и контроля за состоянием скотомогильников, включая сибиреязвенные (на выезде,
оформление документации)
</t>
  </si>
  <si>
    <t>3.3. Проведение учета и контроля за состоянием скотомогильников, включая сибиреязвенные (на выезде, осмотр объектов)</t>
  </si>
  <si>
    <t>Показатель объема услуги: количество объектов/штук</t>
  </si>
  <si>
    <t>3.4. Проведение лабораторных исследований в рамках осуществления регионального государственного ветеринарного надзора, включая отбор проб и их транспортировку (стационар, лабораторные исследования)</t>
  </si>
  <si>
    <t>Ответственный исполнитель - Министерство сельского хозяйства и потребительского рынка Республики Коми</t>
  </si>
  <si>
    <t xml:space="preserve">Наименование государственной программы:  Государственная программа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</si>
  <si>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Постановление Правительства РК от 16.02.2017 N 116
"О внесении изменений в постановление Правительства Республики Коми от 28 сентября 2012 г. N 424 "Об утверждении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</si>
  <si>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1.Закон Республики Коми от 20.12.2016 № 141-РЗ «О внесении изменений в закон Республики Коми от 25 ноября 2015 года № 103-РЗ «О республиканском бюджете Республики Коми на 2016 год и плановый период 2017 и 2018 годов»;
2.Федеральный Закон от 14.12.2015 № 359-ФЗ «О федеральном бюджете на 2016 год»</t>
  </si>
  <si>
    <t xml:space="preserve">Постановление Правительства РК от 17.03.2017 N 179
"О внесении изменений в постановление Правительства Республики Коми от 28 сентября 2012 г. N 424 "Об утверждении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</si>
  <si>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1.Закон Республики Коми от 22.12.2016 № 142-РЗ «О республиканском бюджете Республики Коми на 2017 год и плановый 2018 и 2019 годов» 
2. Федеральный Закон от 19.12.2016 № 415-ФЗ «О федеральном бюджете на 2017 год и плановый 2018 и 2019 годов» </t>
  </si>
  <si>
    <t xml:space="preserve">Постановлением предусматривается: 
1.Приведение объемов финансирования Программы в соответствие с Законом:
1) сокращение объемов финансирования за счет средств федерального бюджета на сумму 2 041,6 тыс. рублей;
2) увеличение объемов финансирования за счет средств республиканского бюджета Республики Коми на 252,9 тыс. рублей;
3) внутреннее перераспределение средств, предусмотренных на финансирование мероприятий подпрограмм  в 2016 году.
2.Технические корректировки отдельных мероприятий Таблицы 1 "Перечень и характеристики основных мероприятий государственной программы и ведомственных целевых программ" (далее-Таблица 1).
3.Корректировка значений целевых индикаторов Таблица 3 "Перечень и сведения о целевых индикаторах и показателях Государственной программы" (далее - Таблица 3).
4.Технические правки наименований отдельных индикаторов в сведениях и методики расчета целевых индикаторов и показателей.
5. Корректировка значений финансового обеспечения реализации Государственной программы за счет средств республиканского бюджета Республики Коми (с учетом средств федерального бюджета). 
6. Корректировка перечня объектов капитального строительства для муниципальных нужд, подлежащих строительству (реконструкции) за счет средств, выделяемых в виде субсидий из республиканского бюджета Республики Коми (Таблица 5.4 "Перечень объектов капитального строительства для муниципальных нужд, подлежащих строительству (реконструкции) за счет средств, выделяемых в виде субсидий из республиканского бюджета Республики Коми ")(далее - Таблица 5.4) в целях приведения в соответствие с проектом АИП.
7.Корректировка значений ресурсного обеспечения и прогнозной (справочной) оценки расходов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Программы (Таблица 6 "Ресурсное обеспечение и прогнозная (справочная) оценка расходов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государственной программы ")(далее - Таблица 6) в целях приведения объемов финансирования Программы в соответствие с Законом.
</t>
  </si>
  <si>
    <t xml:space="preserve">Постановление Правительства РК от 14.07.2017 N 384
"О внесении изменений в постановление Правительства Республики Коми от 28 сентября 2012 г. N 424 "Об утверждении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</si>
  <si>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1.Закон Республики Коми от 25.04.2017 № 21-РЗ «О внесении изменений в Закон Республики Коми «О республиканском бюджете Республики Коми на 2017 год и плановый период 2018 и 2019 годов» </t>
  </si>
  <si>
    <t>Постановлением предусматривается: 
1.Общее увеличение объемов финансирования Программы на сумму 248 291,7 тыс. рублей (за счет увеличения средств республиканского бюджета на 163 147,6 тыс. рублей, федерального бюджета на 74 426,0 тыс. рублей и внебюджетных источников на 13 276,0 тыс. рублей при сокращении средств местных бюджетов на 2 557,9 тыс. рублей). 
2. Дополнение и изменение перечня и характеристик основных мероприятий Государственной программы и ведомственных целевых программ (Таблица 1 Программы ).
3. Дополнение сведениями об основных мерах правового регулирования в сфере реализации Государственной программы, направленных на достижение цели и (или) ожидаемых результатов Государственной программы (Таблица 2 "Сведения об сновных мерах правового регулирования в сфере реализации Государственной программы, направленных на достижение цели и (или) ожидаемых результатов Государственной программы") (далее - Таблица 2), планируемых в 2017 году в части подпрограмм «Развитие животноводства» и «Развитие растениеводства».
4. Корректировка перечня целевых индикаторов (Таблица 3 Программы).
5. Корректировка сведений о целевых индикаторах и показателях Государственной программы в разрезе муниципальных образований в Республике Коми (Таблица 3.1 "Перечень и сведения о целевых индикаторах и показателях Государственной программы в разрезе муниципальных образований в Республике Коми ") в результате изменений объектов строительства в Адресной инвестиционной программе Республики Коми.
6. Корректировка сведений и методики расчета целевых индикаторов и показателей Программы (Таблица 4 "Сведения о порядке сбора информации и методике расчета целевых индикаторов и показателей государственной программы "), в связи с включением новых целевых индикаторов.
7. Корректировка значений финансового обеспечения реализации Государственной программы за счет средств республиканского бюджета Республики Коми (с учетом средств федерального бюджета) (Таблица 5 Программы) в целях приведения объемов финансирования Программы в соответствие с Законом РК.
8. Корректировка перечня объектов капитального строительства для муниципальных нужд, подлежащих строительству (реконструкции) за счет средств, выделяемых в виде субсидий из республиканского бюджета Республики Коми (Таблица 5.4 Программы) в результате изменений объектов строительства в Адресной инвестиционной программе Республики Коми в результате изменений объектов строительства в Адресной инвестиционной программе Республики Коми.
9. Корректировка значений ресурсного обеспечения и прогнозной (справочной) оценки расходов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Государственной программы (Таблица 6 Программы) в целях приведения объемов финансирования Программы в соответствие с Законом РК.
10. Дополнение Программы новой Таблицей 8 «Перечень сельскохозяйственных товаропроизводителей республики, планирующих реализацию инвестиционных проектов на территориях проведения мелиоративных работ и вовлечение в оборот выбывших сельскохозяйственных угодий за счет проведения культуртехнических работ» в целях реализации мероприятий подпрограммы «Развитие мелиорации земель сельскохозяйственного назначения в Республике Коми».
11. Дополнение Правил предоставления и методики расчета субсидий из республиканского бюджета Республики Коми местным бюджетам положениями о повторном распределении средств в случае их высвобождения и корректировка сроков предоставления отчетности о расходовании субсидий (Приложения 2.4, 2.6, 2.7, 2.8 и 2.9), а также дополнение положением о перечислении субсидий из республиканского бюджета Республики Коми в сроки, установленные Соглашением (Приложения 2.7 и 2.8 Программы).</t>
  </si>
  <si>
    <t xml:space="preserve">Постановлением предусматривается: 
1. Общее увеличение объемов финансирования Программы на сумму 103 599,6 тыс. рублей (за счет увеличения средств республиканского бюджета на 9 676,7 тыс. рублей, федерального бюджета на 77 808,2 тыс. рублей и внебюджетных источников на 16 149,5 тыс. рублей при сокращении средств местных бюджетов на 34,8 тыс. рублей). 
2. Технические корректировки отдельных мероприятий (Таблица 1 Программы).
3. Дополнение сведениями об основных мерах правового регулирования в сфере реализации Государственной программы, направленных на достижение цели и (или) ожидаемых результатов Государственной программы (Таблица 2 Программы), планируемых в 2017 году.
4. Корректировка перечня целевых индикаторов (Таблица 3 Программы).
5. Корректировка сведений о целевых индикаторах и показателях Государственной программы в разрезе муниципальных образований в Республике Коми (Таблица 3.1 Программы) в результате изменений объектов строительства в Адресной инвестиционной программе Республики Коми.
6. Корректировка сведений и методики расчета целевых индикаторов и показателей Программы (Таблица 4 Программы).
 7. Корректировка значений финансового обеспечения реализации Государственной программы за счет средств республиканского бюджета Республики Коми (с учетом средств федерального бюджета) (Таблица 5 Программы) в целях приведения объемов финансирования Программы в соответствие с Законом РК.
8. Корректировка перечня объектов капитального строительства для муниципальных нужд, подлежащих строительству (реконструкции) за счет средств, выделяемых в виде субсидий из республиканского бюджета Республики Коми (Таблица 5.4 Программы) в результате изменений объектов строительства в Адресной инвестиционной программе Республики Коми в результате изменений объектов строительства в Адресной инвестиционной программе Республики Коми;
9. Корректировка значений ресурсного обеспечения и прогнозной (справочной) оценки расходов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Государственной программы (Таблица 6 Программы) в целях приведения объемов финансирования Программы в соответствие с Законом РК.
10. Дополнение Правил предоставления и методики расчета субсидий из республиканского бюджета Республики Коми местным бюджетам положениями о применении мер ответственности органов местного самоуправления при допущении нарушения обязательств в размере 5% от размера субсидий (Приложения 2.3, 2.4, 2.5, 2.6, 2.7, 2.8, 2.9 и 2.12 к Программе).
</t>
  </si>
  <si>
    <t xml:space="preserve">Постановление Правительства РК от 07.09.2017 N 477
"О внесении изменений в постановление Правительства Республики Коми от 28 сентября 2012 г. N 424 "Об утверждении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</si>
  <si>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Постановлением предусматривается: 
1. В рамках подпрограммы «Развитие производства и регулирование рынка пищевой продукции» Программы уменьшение бюджетных ассигнований на общую сумму 2 345,5 тыс. рублей на  основное мероприятие «Обновление основных средств отраслей пищевой и перерабатывающей промышленности» за счет сокращения бюджетных ассигнований на возмещение части процентной ставки по инвестиционным кредитам (займам) вследствие возникшей экономии средств по данному направлению.
Изменение бюджетных ассигнований на вышеуказанное мероприятие вызвано отказом ряда сельскохозяйственных организаций привлекать новые кредитные ресурсы;
2. В рамках подпрограммы «Обеспечение реализации Государственной программы» Программы увеличение бюджетных ассигнований за счет средств республиканского бюджета Республики Коми на сумму 2 345,0 тыс. рублей на основное мероприятие 9.1.1 «Реализация функций аппаратов исполнителей и участников государственной программы» для финансового обеспечения потребности в текущих расходах Министерства сельского хозяйства и потребительского рынка Республики Коми.
</t>
  </si>
  <si>
    <t xml:space="preserve">Постановление Правительства РК от 21.09.2017 N 501
"О внесении изменений в постановление Правительства Республики Коми от 28 сентября 2012 г. N 424 "Об утверждении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</si>
  <si>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Федеральный Закон от 01.07.2017 № 157-ФЗ «О внесении изменений в Федеральный закон «О федеральном бюджете на 2017 год и на плановый период 2018 и 2019 годов».</t>
  </si>
  <si>
    <t xml:space="preserve">Постановлением предусматривается: 
1. Перераспределение объемов финансирования Программы за счет средств республиканского бюджета Республики Коми, а также  увеличение объемов финансирования Программы на сумму 5 292,2 тыс. рублей за счет увеличения средств федерального бюджета. 
2. Корректировка перечня и характеристик основных мероприятий государственной программы и ведомственных целевых программ (таблица 1 приложения 1 к Программе) в части подпрограммы «Развитие аквакультуры и рыболовства» в связи с возобновлением реализации основного мероприятия 5.2.1 «Обновление основных средств в рыбохозяйственном комплексе» за счет перераспределения расходов между мероприятиями подпрограммы.
3. Корректировка перечня целевых индикаторов (таблица 3 приложения 1 к Программе).
4. Корректировка значений финансового обеспечения реализации Государственной программы за счет средств республиканского бюджета Республики Коми (с учетом средств федерального бюджета) (таблица 5 приложения 1 к Программе).
5. Корректировка значений ресурсного обеспечения и прогнозной (справочной) оценки расходов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Государственной программы (таблица 6 приложения 1 к Программе).
6. Признание утратившими силу Порядков предоставления из республиканского бюджета Республики Коми субсидий местным бюджетам.
</t>
  </si>
  <si>
    <t xml:space="preserve">Постановление Правительства РК от 06.12.2017 N 633
"О внесении изменений в постановление Правительства Республики Коми от 28 сентября 2012 г. N 424 "Об утверждении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</si>
  <si>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Постановлением предусматривается: 
1. Увеличение и перераспределение объемов финансирования Программы за счет средств республиканского бюджета Республики Коми на сумму 1 973,0 тыс. рублей. 
2. Корректировка перечня целевых индикаторов (таблица 3 Программы).
3.Дополнение новым показателем энергоэффективности сведений и методики расчета целевых индикаторов и показателей Программы (Таблица 4 Программы).
4. Корректировка значений финансового обеспечения реализации Государственной программы за счет средств республиканского бюджета Республики Коми (с учетом средств федерального бюджета) (таблица 5 Программы).
5. Корректировка значений ресурсного обеспечения и прогнозной (справочной) оценки расходов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Государственной программы (таблица 6 Программы).
6. Уточнение перечня мероприятий в порядке предоставления из республиканского бюджета Республики Коми субсидий местным бюджетам на реализацию народных проектов в сфере агропромышленного комплекса, прошедших отбор в рамках проекта «Народный бюджет» (Приложение 2.12 к Программе).
</t>
  </si>
  <si>
    <t xml:space="preserve">Постановление Правительства РК от 18.12.2017 N 668
"О внесении изменений в постановление Правительства Республики Коми от 28 сентября 2012 г. N 424 "Об утверждении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t>
  </si>
  <si>
    <t xml:space="preserve">Постановлением предусматривается: 
1.Перераспределение объемов финансирования Программы за счет средств республиканского бюджета Республики Коми и средств федерального бюджета. 
2. Корректировка значений финансового обеспечения реализации Государственной программы за счет средств республиканского бюджета Республики Коми (с учетом средств федерального бюджета) (таблица 5 приложения 1 к Программе), в том числе устранение технических ошибок, возникших при внесении изменений в предыдущие постановления в подпрограммах 8 и 9.
3. Корректировка значений ресурсного обеспечения и прогнозной (справочной) оценки расходов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Государственной программы (таблица 6 приложения 1 к Программе).
</t>
  </si>
  <si>
    <t xml:space="preserve">Показатель достигнут. </t>
  </si>
  <si>
    <t>Показатель достигнут.</t>
  </si>
  <si>
    <t>нет</t>
  </si>
  <si>
    <t>Достигнуто. Субсидии на возмещение части прямых понесенных затрат на создание и модернизацию объекта животноводческого комплекса молочного направления предоставлена 1 хозяйствующему субъекту</t>
  </si>
  <si>
    <t>Достигнуто. Валовый надой молока в хозяйствах всех категорий за январь -декабрь 2017 года составил 54,2 тыс. тонн.</t>
  </si>
  <si>
    <t>Достигнуто. Валовый надой молока в сельскохозяйственных организациях за январь -декабрь 2017 года составил 36,5 тыс. тонн.</t>
  </si>
  <si>
    <t>Достигнуто. Субсидии на техническое и технологическое перевооружение животноводства и кормопроизводства предоставлены 30 хозяйствующим субъектам, в т. ч. 18 юридическим лицам и 12 индивидуальным предпринимателям</t>
  </si>
  <si>
    <t>Достигнуто. В 16 муниципальных районов (городских округов) направлены субсидии на комбикорма для крупного рогатого скота</t>
  </si>
  <si>
    <t>Достигнуто. Субсидии предоставлены 9 хозяйствующим субъектам, в т. ч. 5 сельскохозяйственным организациям и 4 индивидуальным предпринимателям.</t>
  </si>
  <si>
    <t>Показатель достигнут. 
В 2017 г. за счет нового строительства и реконструкции были введены в действие животноводческие помещения для крупного рогатого скота на 1,08 тысячи мест</t>
  </si>
  <si>
    <t>Достигнуто. Субсилии предоставлены на содержание 402 голов лесных оленей в размере 2010,0 тыс. руб.</t>
  </si>
  <si>
    <t xml:space="preserve">Достиннуто. Субсидии на товарную сельскохозяйственную продукцию перечислены получателям поддержки в 16 муниципальных районов (городских округов) </t>
  </si>
  <si>
    <t>Не достигнуто. Субсидии предоставлены  15 сельскохозяйственным организациям в полном объеме.</t>
  </si>
  <si>
    <t xml:space="preserve">Не достигнуто. Поддержка предоставлена на 36,9 тонн молока - лимитируемой продукции </t>
  </si>
  <si>
    <t>Достигнуто. Численность занятого населения в сфере производства и  переработки продукции оленеводства не менее 230 человек</t>
  </si>
  <si>
    <t xml:space="preserve">Достигнуто. Реализован  1 проект по поддержке экономического и социального развития коренных малочисленных народов Севера </t>
  </si>
  <si>
    <t>Достигнуто. Реализовано 1 мероприятие в рамках иного межбюджетного трансферта из федерального бюджета бюджету Республике Коми  на поддержку экономического и социального развития   коренных   малочисленных  народов  Севера, Сибири  и  Дальнего Востока Российской Федерации</t>
  </si>
  <si>
    <t>Общее количество ОМ</t>
  </si>
  <si>
    <t>Общее количество достигнутых ОМ</t>
  </si>
  <si>
    <t>Общее количество мероприятий</t>
  </si>
  <si>
    <t>Общее количество достигнутых мероприятий</t>
  </si>
  <si>
    <t>Общее количество КС</t>
  </si>
  <si>
    <t>Общее количество достигнутых КС</t>
  </si>
  <si>
    <t>Достигнуто. Осуществлен вывоз 200 детей оленеводов из мест кочевий к месту учебы и обратно на время летних каникул</t>
  </si>
  <si>
    <t>Достигнуто. Определен 1 исполнитель для оказания услуг по организации вывоза детей оленеводов из мест кочевий к месту учебы и обратно на время летних каникул</t>
  </si>
  <si>
    <t>Достигнуто. Обеспечен 200 детям оленеводов доступ к образовательным услугам</t>
  </si>
  <si>
    <t xml:space="preserve">Достигнут. Подготовлены  2 графика авиаперевозок детей оленеводов </t>
  </si>
  <si>
    <t>Достигнуто. Обеспечена поддержка 5 оленеводческим хозяйствам на организацию вывоза детей оленеводов из тундры к месту учебы</t>
  </si>
  <si>
    <t xml:space="preserve">Достигнуто. Подготовлена сводная информация по вывозу 169 детей оленеводов из тундры к месту учебы и обратно </t>
  </si>
  <si>
    <t>Достигнут. Проведено  1 мероприятие, направленное на поддержку экономического и социального развития коренных малочисленных народов Севера, Сибири и Дальнего Востока Российской Федерации</t>
  </si>
  <si>
    <t xml:space="preserve">Достигнуто. Направлена  заявка на получение иного межбюджетного трансферта
</t>
  </si>
  <si>
    <t>Достигнуто. Подготовлена заявка в соответствии с требованиями для получения финансовой поддержки на реализацию мероприятий</t>
  </si>
  <si>
    <t>Достигнуто. Предложения подготовлены, разработан  план мероприятий (дорожной карты) на 2-4 кварталы 2017 года - 1 квартал 2018 года в рамках инвестиционного проекта "Сроительство ТК "Сосногорский" площадью 11га для выращивания овощной продукции защищенного грунта на территории МР "Сосногорск" Республики Коми</t>
  </si>
  <si>
    <t>Достигнуто. Общий объем производства картофеля и овощей открытого грунта составил 71,1 тыс. тонн</t>
  </si>
  <si>
    <t>Достигнуто. Обеспечен посева кормовых культур в 14  муниципальных районах (городских округах)</t>
  </si>
  <si>
    <t>Достигнуто. Субсидии предоставлены  ООО "Пригородный".</t>
  </si>
  <si>
    <t>Достигнуто. Субсидии на оказание несвязанной поддержки в области растениеводства предоставлены 78 хозяйствам.</t>
  </si>
  <si>
    <t>Достигнуто. Утвержден приказ Министерства сельского хозяйства и потребительского рынка от 25.01.2017 г. № 47 "О создании межведомственной комиссии для координации действий по подготовке и проведению весенне-полевых сельскохозяйственных работ на 2017 год"</t>
  </si>
  <si>
    <t>Предоставлена субсидия на выплату единовременного пособия одной семье, переселившейся в сельскую местность с целью создания крестьянского (фермерского) хозяйства</t>
  </si>
  <si>
    <t>Достигнуто. Субсидия на выплату единовременного пособия предоставлена одной семье, переселившейся в сельскую местность с целью создания крестьянского (фермерского) хозяйства</t>
  </si>
  <si>
    <t>Достигнуто. Обеспечена доступность  сельхозтоваропроизводителей к финансовым и земельным ресурсам в 3 муниципальных образованиях (городских округах)</t>
  </si>
  <si>
    <t>Достигнуто. Рассмотрены 4 справки-расчета для получения субсидии на возмещение части процентной ставки по долгосрочным, среднесрочным и краткосрочным кредитам, взятым малыми формами хозяйствования</t>
  </si>
  <si>
    <t>Достигнуто. Объем ежегодно полученных долгосрочных, среднесрочных и краткосрочных кредитам, взятым малыми формами хозяйствования составил 599,6 тыс. руб. , в т. ч. средства федерального бюджета 384,9 тыс. руб.</t>
  </si>
  <si>
    <t>Достигнуто. Условия для обеспечения занятости сельского населения созданы в 10 муниципальных районах (городских округов)</t>
  </si>
  <si>
    <t>Достигнуто. Информация обновлялась 3 раза (приказы, формы. соглашения)</t>
  </si>
  <si>
    <t>Достигнуто. Возмещена часть затрат на уплату процентной ставки по инвестиционным кредитам (займам) по обновлению основных средств отраслей пищевой и перерабатывающей промышленности для ООО "Агрокомплекс "Инта Приполярная"</t>
  </si>
  <si>
    <t>Достигнуто. Субсидии предоставлены двум крестьянским (фермерским) хозяйствам на приобретение оборудования для площадок по убою скота и специализированного автотранспорта</t>
  </si>
  <si>
    <t>Достигнуто. Качество производимой продукции повышено в 5 организациях, в т. ч. в трех за счет предоставления субсидий</t>
  </si>
  <si>
    <t>Достигнуто. Расширен ассортимент производимой конкурентоспособной продукции с высокой добавленной стоимостью в  6 муниципальных образованиях</t>
  </si>
  <si>
    <t>Достигнуто. Реализовано  6  народных проектов в сфере агропромышленного комплекса, прошедших отбор в рамках проекта "Народный бюджет"</t>
  </si>
  <si>
    <t>Достигнуто.  Условия для конкуренции местной продукции с продукцией, произведенной в регионах с более благоприятными климатическими условиями созданы за счет предоставления субсидий</t>
  </si>
  <si>
    <t xml:space="preserve">Достигнуто. Поддержено 20 сельхозтоваропроизводителей по производству сельскохозяйственной продукции и продуктов её переработки, произведённых и реализованных в соответствии с государственными (муниципальными) контрактами (договорами), договорами с бюджетными учреждениями </t>
  </si>
  <si>
    <t>Достигнуто. Сформирован положительный имидж продукции, произведенной в Республике Коми, созданы максимальные удобства для потребителей 10 муниципальных районов (городских округов)</t>
  </si>
  <si>
    <t>Достигнуто. Конкурс-ярмарка профессионального мастерства "Урожай" проведен 23 сентября 2017 г.</t>
  </si>
  <si>
    <t>Достигнуто. Участие в ярмарке приняли  53 сельскохозяйственных товаропроизводителя</t>
  </si>
  <si>
    <t xml:space="preserve">Достигнуто. Проведено 1 мероприятие по  очистке водных объектов от брошенных орудий добычи (вылова). </t>
  </si>
  <si>
    <t>Достигнуто. Утвержден приказ Министерства сельского хозяйства и потребительского рынка от 28.02.2017 г. № 150 "О распределении субвенций федерального бюджета на проведение рыбохозяйственных мероприятий, связанных с выполнением полномочий в области организации, регулирования и охраны водных биологических ресурсов на территории Республики Коми на 2017 год"</t>
  </si>
  <si>
    <t>Достигнуто. Проведено 1 мероприятие по  очистке водных объектов от брошенных орудий добычи (вылова). Проведено 1 мероприятие по разъяснительным работам в СМИ в части, касающихся рыболовства и сохранения ВБР; Определено  2 участка границ РПУ</t>
  </si>
  <si>
    <t>Достигнуто. Субсидии на техническое и технологическое перевооружение  аквакультуры и рыболовства предоставлены 1 рыбопроизводственной организации</t>
  </si>
  <si>
    <t>Достигнуто. Заменено старое оборудование на новое  в рыбохозяйственной организации ООО "РК БиоРесурс"</t>
  </si>
  <si>
    <t>Достигнуто. Принято 1 заявка от юридических лиц на участие в конкурсе для получения субсидий на техническое и технологическое перевооружение</t>
  </si>
  <si>
    <t>Принято не менее 1 заявки  от юридических лиц на участие в конкурсе для получения субсидий на техническое и технологическое перевооружение</t>
  </si>
  <si>
    <t>Достигнуто. Субсидии на страхование рыбы предоставлены для ООО "Нювчим"</t>
  </si>
  <si>
    <t>Достиннуто. Предоставлено субсидий на содержание 3005 голов КРС молочного направления</t>
  </si>
  <si>
    <t xml:space="preserve">Достиннуто. Проведены работы в области племенного животноводства (замена низкопродуктивных животных, содержание племенного скота)   у 9 хозяйствующих субъектов </t>
  </si>
  <si>
    <t xml:space="preserve">Достигнуто. Доведены до органов местного самоуправления решения о включении граждан в сводные списки участников мероприятий - получателей социальных выплат по Республике Коми </t>
  </si>
  <si>
    <t>Достигнуто. Предоставлены социальные выплаты на строительство (приобретение) жилья 13 гражданам, проживающим в сельской местности</t>
  </si>
  <si>
    <t>Достигнуто. Предоставлены социальные выплаты на строительство (приобретение) жилья 33 молодым семьям и молодым специалистам, проживающим в сельской местности</t>
  </si>
  <si>
    <t xml:space="preserve">Достигнуто. Предоставлены социальные выплаты на строительство (приобретение) жилья на завершение строительства индивидуального жилого дома при его готовности не менее 50 процентов 31 гражданину, проживающему в сельской местности </t>
  </si>
  <si>
    <t>Достигнуто. Предоставлены гранты на реализацию общественно значимых проектов с участием граждан, проживающих в сельской местности в объеме 100 %</t>
  </si>
  <si>
    <t xml:space="preserve">Достигнуто. Активизировано участие граждан, проживающих в сельской местности, на участие в 1 конкурсном отборе государственных программ (подпрограмм), направленных на устойчивое развитие сельских территорий, в рамках Федеральной программы на получение грантовой поддержку местных инициатив </t>
  </si>
  <si>
    <t>Достигнуто. Заключено  1 соглашение для участия в конкурсном отборе государственных программ (подпрограмм), направленных на устойчивое развитие сельских территорий, в рамках Федеральной программы на грантовую поддержку местных инициатив граждан, проживающих в сельской местности</t>
  </si>
  <si>
    <t>Достигнуто. Подготовлена 1 заявка для участия в конкурсном отборе проектов на грантовую поддержку местных инициатив граждан, проживающих в сельской местности</t>
  </si>
  <si>
    <t>Достигнуто. В 2017 году задолженность перед подрядчиком погашена. Процент строительной готовности - 100%, Введено в действие: водопровод - 0, 331 км; скважина - 35 куб.м./сутки</t>
  </si>
  <si>
    <t>Достигнуто. Введено в действие 3 объекта по инженерной инфраструктуре</t>
  </si>
  <si>
    <t xml:space="preserve">Достигнуто. Предоставлены в полном объеме субсидии местным бюджетам на строительство объектов инженерной инфраструктуры в сельской местности в 3 муниципальных районах </t>
  </si>
  <si>
    <t>Достигнуто. Введено в действие 2 км водопровода в с.Коровий Ручей и д.Карпушевка. Разрешение на ввод 2 км водопровода в эксплуатацию от 04.12.2017 № 11-RU11520000-5-2017</t>
  </si>
  <si>
    <t xml:space="preserve">Достигнуто. Повышен уровень социального обустройства в сельской местности 3 муниципальных образованиях </t>
  </si>
  <si>
    <t>Достигнуто. Заключено 3 соглашения с муниципальным образованиям на развитие объектов социальной сферы в сельской местности</t>
  </si>
  <si>
    <t>Достигнуто. Предоставлены субсидии на развитие объектов социальной сферы в сельской местности на 3 объекта</t>
  </si>
  <si>
    <t xml:space="preserve">Показатель достигнут. 
В соответствии со статистическими данными за январь-декабрь 2017 г. </t>
  </si>
  <si>
    <t>Показатель достигнут частично. Сокращение поголовья в ООО "Палевицы" на 100 гол., ликвидация племенного стада в Выльгортской научной экспериментальной биологической станции - 50 гол., сокращение поголовья в ООО "Северный" на 349 усл. голов.</t>
  </si>
  <si>
    <t>Показатель достигнут. Данные по форме ППС (животноводство) "Сведения по продаже племенного скота"</t>
  </si>
  <si>
    <t>Показатель достигнут. Данные пл форме ГП-27р "Сведения о мясном скотоводстве"</t>
  </si>
  <si>
    <t>Достиннуто. Выдано 255 племенных свидетельств организациям по племенному животноводству  на племенную продукцию (материал) и 240 племенных свидетельств на семя быков-призводителей</t>
  </si>
  <si>
    <t>Достиннуто. Проведено 2 заседания экспертного совета по животноводству и племенному делу и 1 заседение экспертной комиссии по проведению экспертизы племенных стад.</t>
  </si>
  <si>
    <t>Достиннуто. Предложения для разработки нормативных правовых актов в области племенного животноводства и по их реализации подготовлены (протокол экспертного совета от 15.06.2017 г. № 2).</t>
  </si>
  <si>
    <t>Достиннуто. Выдано заключение о соответствии деятельности ООО "Куратово" (Сысольский район) требованиям, предъявляемым к племенным организациям. Минсельхозом РФ  присвоен статус племенного репродуктора по разведению крупного рогатого скота герефордской породы (приказ от 09.11.2017 №572)</t>
  </si>
  <si>
    <t xml:space="preserve">Достигнуто. Построен многофункциональный центр в с.Кослан Удорского района на 200 мест. 28.12.2017г подписано разрешение на ввод объекта в эксплуатацию №11-517103-06-2017. 29.12.2017г.  состоялось торжественное окрытие. </t>
  </si>
  <si>
    <t>Емельянов С.В. Министр культуры, туризма и архивного дела Республики Коми</t>
  </si>
  <si>
    <t>Достигнуто.  СОШ с.Пыелдино на 100 ученических мест построена</t>
  </si>
  <si>
    <t>Достигнуто. Завершено строительство универсальной спортивной площадки в с. Сторожевск Корткеросского района Республики Коми площадью 1752 кв.м. Разрешение на ввод объекта в эксплуатацию от 13.10.2017 № 11-RU11512000-27-2017.</t>
  </si>
  <si>
    <t>Достигнуто. Объект переходящий. Строительные работы выполнены на 44 %.</t>
  </si>
  <si>
    <t>ИТОГО</t>
  </si>
  <si>
    <t xml:space="preserve">Достигнуто. Активизировано участие граждан, проживающих в сельской местности, на участие в 1 конкурсном отборе государственных программ (подпрограмм), направленных на устойчивое развитие сельских территорий, в рамках Федеральной программы на получение грантовой поддержки местных инициатив граждан </t>
  </si>
  <si>
    <t>Достигнуто. Подготовлена 1 заявка для участия в конкурсном отборе проектов на развитие социальной, инженерной и дорожной инфраструктуры сельских населенных пунктов</t>
  </si>
  <si>
    <t>Достигнуто. Заключено   1 соглашение от 17.02.2017 г. № 082-07-604 для участия в конкурсном отборе государственных программ (подпрограмм), направленных на устойчивое развитие сельских территорий, в рамках Федеральной программы на развитие социальной, инженерной и дорожной инфраструктуры сельских населенных пунктов</t>
  </si>
  <si>
    <r>
      <rPr>
        <b/>
        <sz val="10"/>
        <rFont val="Times New Roman"/>
        <family val="1"/>
        <charset val="204"/>
      </rPr>
      <t>Контрольное событие 122.</t>
    </r>
    <r>
      <rPr>
        <sz val="10"/>
        <rFont val="Times New Roman"/>
        <family val="1"/>
        <charset val="204"/>
      </rPr>
      <t xml:space="preserve"> Предоставлены предложения по обеспечению деятельности аппарата Министерства сельского хозяйства и потребительского рынка Республики Коми  в третьем квартале  2017 года</t>
    </r>
  </si>
  <si>
    <t xml:space="preserve">Достигнуто. С Министерством сельского хозяйства Российской Федерации заключено 6 Соглашений на предоставление субсидий из федерального бюджета бюджету </t>
  </si>
  <si>
    <t>Достигнуто. Выполнение целей, задач Государственной программы в целом, в разрезе 10 подпрограмм и основных мероприятий обеспечено в полном объеме</t>
  </si>
  <si>
    <t>Достигнуто.  взаимодействия Министерства сельского хозяйства и потребительского рынка Республики Коми с ГКУ РК «Центр государственной поддержки агропромышленного комплекса и рыбного хозяйства Республики Коми» урегулировано.</t>
  </si>
  <si>
    <t>Достигнуто. Выполнение функций, переданных Минсельхозпродом РК государственному казенному учреждению Республики Коми «Центр государственной поддержки агропромышленного комплекса и рыбного хозяйства Республики Коми» обеспечено.</t>
  </si>
  <si>
    <t>Достигнуто. Субсидии на материально-техническое переоснащение предоставлены 2 сельскохозяйственным потребительским кооперативам</t>
  </si>
  <si>
    <t xml:space="preserve">Достигнуто. Закуплено сельскохозяйственной  продукции (молока) от личных подсобных хозяйств граждан 1010,5 тонн </t>
  </si>
  <si>
    <t>Достигнуто. Гражданами, ведущими личное подсобное хозяйство приобретено 1248 голов сельскохозяйственных животных</t>
  </si>
  <si>
    <t>Достигнуто. Охвачены н10 муниципальных районов республики информационно-консультационным обеспечением: МО МР "Прилузский", "Усть-Куломский", "Сысольский", "Сыктывдинский", "Удорский", "Ижемский", "Койгородский", "Корткеросский", "Усть-Вымский", "Усть-Цилемский"</t>
  </si>
  <si>
    <t>Достигнуто. Предоставлено 58 консультаций для малых форм хозяйствования</t>
  </si>
  <si>
    <t>Достигнуто. Производство продукции сельского хозяйства на 01.01.17 осущесвлялось в 315 крестьянских (фермерских) хозяйствах</t>
  </si>
  <si>
    <t>Достигнуто. Субсидии на грантовую поддержку 8 начинающих фермеров предоставлены в 6 муниципальных районов (Усть-Куломский, Сысольский, Усть-Цилемский, Усть-Вымский, Сыктывдинский, Ижемский районы)</t>
  </si>
  <si>
    <t xml:space="preserve">Достигнуто. Субсидии предоставлены 8 начинающим фермерам. Принято решение о предоставлении средств гранта на общую сумму 9,0 млн.рублей, в том числе за счет средств федерального бюджета 3,3 млн.рублей, за счет средств республиканского бюджета Республики Коми 5,7 млн.рублей, в т.ч. :
- на техническое переоснащение в хозяйствах, покупка с/х техники (3 проекта: КФХ Черкасов В.А. п. Ягкедж, Усть-Куломского р-на; КФХ Морозов Е.В. с. Межадор, Сысольского р-на; КФХ Чупров И.А. д. Константиновка, Ижемского района);
- на строительство животноводческих объектов для содержания КРС (3 проекта: КФХ Нефедова Н.П. п. Кожмудор Усть-Вымского района - строительство животноводческой фермы на 100 голов КРС; КФХ Тадевосян А.А. д. Гарья Сыктывдинского района строительство животноводческой фермы на 120 голов КРС; КФХ Тарабукин Д.Р. п. Кебанъель, Усть-Куломского района строительство животноводческого помещения на 8 голов КРС);
- на покупку скота (КФХ Дуркин Е.В. д. Филиппово, Усть-Цилемского района)
- проект по развитию агротуризма (КФХ Лебедева Е.А. д. Савапиян, Сыктывдинского района, проект направлен на строительство животноводческого помещения содержания с/х животных (коз, кроликов) и птицы).
</t>
  </si>
  <si>
    <t>Достигнуто.  Субсидии предоставлены 2 крестьянским (фермерским) хозяйствам на развитие семейной животноводческой фермы. Принято решение о предоставлении средств гранта на общую сумму 19,1 млн.рублей, в том числе за счет средств федерального бюджета 7,1 млн.рублей, за счет средств республиканского бюджета Республики Коми 12,0 млн.рублей):
- КФХ Канев Н.А. «Строительство молочно-товарной фермы на 100 голов в д. Ласта Ижемского района»;
- КФХ Елькина М.Н. «Строительство семейной птицефермы по выращиванию перепелов и приобретение технологического оборудования в с. Корткерос Корткеросского района».</t>
  </si>
  <si>
    <t>Кол-во показателей, имеющих значение на отчетную дату</t>
  </si>
  <si>
    <t>Кол-во показателей, достигнутых плановые значения</t>
  </si>
  <si>
    <t>Целевые индикаторы, имеющие расхождение более 30%</t>
  </si>
  <si>
    <t>Кол-во целевых индикаторов, имеющих расхождение от плана более 30%</t>
  </si>
  <si>
    <t>ИТОГ</t>
  </si>
  <si>
    <t xml:space="preserve">Показатель достигнут частично.
Продукции животноводства получено на 7,7 миллиарда рублей (99,9% к 2016 г.) – произведено на 0,4 % меньше скота и птицы на убой, молока на 0,2 %, яиц на 3 % ниже уровня прошлого года. </t>
  </si>
  <si>
    <t xml:space="preserve">Показатель достигнут частично. 
Продукции растениеводства получено на 2,5 миллиарда рублей (65,7% к 2016г.) – картофеля собрано в 1,8 раз ниже уровня прошлого года, сбор овощей сократился на четверть. Неблагоприятные климатические условия содействовали снижению урожайности картофеля в 1,6 раза с одного гектара убранной площади, овощей на 16 % </t>
  </si>
  <si>
    <t>Показатель достигнут частично. 
В 2017г. хозяйствами всех категорий произведено продукции сельского хозяйства на 10,2 млрд. руб., что в сопоставимой оценке на 10,6% меньше, чем в 2016 году. Относительно 2016г. прирост производства сельскохозяйственной продукции отмечался в сельскохозяйственных организациях (на 0,7%). Снижение наблюдалось в крестьянских (фермерских) хозяйствах (на 6,0%) и хозяйствах населения (на 31,8%).</t>
  </si>
  <si>
    <t>Показатель достигнут. Производство продукции рыболовства и рыбоводства за 2017 г. составило 363,4 т. (за 2016 - 335 т.)</t>
  </si>
  <si>
    <t>Достигнуто. Поголовье сельскохозяйственных животных и птицы в КФХ составила 8022,4 усл. голов</t>
  </si>
  <si>
    <t>Достигнуто. Права пользования водными биологическими ресурсами предоставлены 259 юридическим лицам и индивидуальным предпринимателям</t>
  </si>
  <si>
    <t>Достигнуто. Предоставлено 40 консультаций</t>
  </si>
  <si>
    <t>Достигнуто. Произведено 101,4 тонн товарной рыбы</t>
  </si>
  <si>
    <t>Достигнуто. Приобретено 57,35 тонн комбикорма для рыбы</t>
  </si>
  <si>
    <t>Достигнуто. Приобретено 13,455тонн рыбопосадочного материала</t>
  </si>
  <si>
    <t xml:space="preserve">Достигнуто. Определены границы 3 рыбоводных (рыбопромвсловых) участков Республики Коми </t>
  </si>
  <si>
    <t>Достигнуто. Определены границы 3 рыбоводных (рыбопромысловых) участков Республики Коми</t>
  </si>
  <si>
    <t>Достигнуто. Предоставлено 19 участков</t>
  </si>
  <si>
    <t>Показатель достигнут. Проекты реализованы в срок.</t>
  </si>
  <si>
    <t>Показатель достигнут частично.</t>
  </si>
  <si>
    <t>Достигнуто. Заключено  6 соглашений с муниципальным районом (городским округом) на реализацию народных проектов в сфере агропромышленного комплекса:  ГО"Усинк", МР "Усть-Цилемский", МР "Усть-Куломский", МР "Сосногорск", МР "Койгородский", МО ГО "Вуктыл"</t>
  </si>
  <si>
    <t>Показатель достигнут частично. В связи с аукционной системой закупок, доля поставок сельскохозяйственной продукции снижается в следствии высоких цен поставщиков и не конкурентноспособной продукцией.</t>
  </si>
  <si>
    <t>Показатель достигнут. 
По повышению квалификации обучено 64 человека, из них 11 руководителей, 14 рабочих, 39 специалистов.</t>
  </si>
  <si>
    <t>Достигнуто. Закреплены квалифицированные специалисты рабочих кадров в 13 организациях АПК, повышен профессиональный уровень руководителей, специалистов и рабочих кадров</t>
  </si>
  <si>
    <t>Достигнуто. По повышению квалификации обучено 64 человека, из них 11 руководителей, 14 рабочих, 39 специалистов.</t>
  </si>
  <si>
    <t>Показатель достигнут частично. 
Снижение площадей посадок в сельскохозяйственных организациях и крестьянских (фермерских) хозяйствах на 16 %, неблагоприятный по погодным условиям год, вследствие чего  часть площадей картофеля осталась неубранной, урожайность картофеля оказалась в 1,7 раза ниже уровня прошлого года</t>
  </si>
  <si>
    <t>Не достигнуто. Предоставлено субсидий на возмещение части затрат на приобретение 14 тонн элитных семян</t>
  </si>
  <si>
    <t>Не достигнуто. Снижены риски потери доходов при производстве продукции растениеводства и укрепление собственной кормовой базы  у 31 сельскохозяйственного товаропроизводителя</t>
  </si>
  <si>
    <t>Достигнуто. Посевы кормовых культур проведены на площади 9,2 тыс. гектаров</t>
  </si>
  <si>
    <t xml:space="preserve">Достигнуто. Проведены работы по ремонту мелиоративных систем на 7 участках </t>
  </si>
  <si>
    <t>Достигнуто. Предоставлены субсидии  6 получателям субсидий на ремонт мелиоративных систем общего и индивидуального пользования ежегодно</t>
  </si>
  <si>
    <t xml:space="preserve">Достигнуто. Рассмотрено 25 справок расчетов, представленных сельскохозяйственными товаропроизводителями для получения субсидии на ремонт мелиоративных систем общего и индивидуального пользования </t>
  </si>
  <si>
    <t>Достигнуто. Введено в эксплуатацию 7 участков мелиорируемых земель за счет ремонта мелиоративных систем общего и индивидуального пользования</t>
  </si>
  <si>
    <t xml:space="preserve">Достигнуто. Приказ Минсельхоза РК  "Об утверждении порядка отбора заявок на предоставление субсидий на ремонт мелиоративных систем общего и индивидуального пользования" от 13.03.2017 № 200; </t>
  </si>
  <si>
    <t>Достигнуто. Приказ Минсельхоза РК  "Об утверждении Перечня мелиоративных систем общего и индивидуального пользовани" от 17.05.2017 № 451</t>
  </si>
  <si>
    <t xml:space="preserve">Достигнуто. Вовлечено в оборот выбывших сельскохозяйственных угодий 1067 га </t>
  </si>
  <si>
    <t xml:space="preserve">Достигнуто. Предоставлены субсидии 7 получателям субсидий на культуртехнические мероприятия на мелиорируемых землях, проводимые сельскохозяйственными товаропроизводителями </t>
  </si>
  <si>
    <t xml:space="preserve">Достигнуто. Рассмотрено 19 справок расчетов, представленных сельскохозяйственными товаропроизводителями для получения субсидии на культуртехнические мероприятия на мелиорируемых землях </t>
  </si>
  <si>
    <t>Достигнуто. Письмом Минсельхоза Республики Коми от 08.06.2017 № 15-21/5656 направлена заявка для участия в реализации мероприятий ФЦП "Развитие мелиорации земель сельскохозяйственного назначения России на 2014-2020 годы" в 2018 году  и плановом периоде 2019 и 2020 годов</t>
  </si>
  <si>
    <t>Достигнуто. Проведено 6 общереспубликанских мероприятий, финансируемых за счет средств республиканского бюджета Республики Коми</t>
  </si>
  <si>
    <t>Достигнуто. Информация о деятельности Министерства и сельскохозяйственных товаропроизводителей распространена в 3 интернет-ресурсах и 1 печатном издании</t>
  </si>
  <si>
    <t xml:space="preserve">Достигнуто. Подготовлено и издано 3 информационно-консультационных материала в виде брошюр: ""Виды режимов налогообложения для крестьянских (фермерских) хозяйств Республики Коми"" (20 экз.), ""Каталог быков-производителей"" (20 экз.),  ""Итоги ХIII республиканской выставки-продажи племенных животных и ХI республиканского конкурса-смотра на лучшие показатели в развитии племенного животноводства"" (25 экз.),
размещен  1 информационный сюжет на телевидении (специальный репортаж), издано 12 номеров вестника "АПК Республики Коми"
</t>
  </si>
  <si>
    <r>
      <t xml:space="preserve">Показатель достигнут. </t>
    </r>
    <r>
      <rPr>
        <u/>
        <sz val="10"/>
        <rFont val="Times New Roman"/>
        <family val="1"/>
        <charset val="204"/>
      </rPr>
      <t>(Показатель обратный).</t>
    </r>
    <r>
      <rPr>
        <sz val="10"/>
        <rFont val="Times New Roman"/>
        <family val="1"/>
        <charset val="204"/>
      </rPr>
      <t xml:space="preserve">
В 2017 году зарегистрирован 1 неблагополучный пункт в Усть-Куломском районе. Приказом МСХ РК от 05.09.2017 г. № 941 сроком до 15.03.2018 г. установлены ограничительные мероприятия по лейкозу КРС в КФХ Морохин И.А. Оздоровительные мероприятия проводятся в соответствии с планом оздоровитенльных мероприятий. </t>
    </r>
  </si>
  <si>
    <t>Показатель достигнут. 
В соответствии с отчетом по  форме 1-ВЕТ А</t>
  </si>
  <si>
    <r>
      <t xml:space="preserve">Достигнуто. </t>
    </r>
    <r>
      <rPr>
        <i/>
        <u/>
        <sz val="10"/>
        <rFont val="Times New Roman"/>
        <family val="1"/>
        <charset val="204"/>
      </rPr>
      <t xml:space="preserve">Показатель обратный. </t>
    </r>
    <r>
      <rPr>
        <i/>
        <sz val="10"/>
        <rFont val="Times New Roman"/>
        <family val="1"/>
        <charset val="204"/>
      </rPr>
      <t>В 2017 году вспышки очагов особо опасных болезней животных недопущены ни в одном хозяйствующем субъекте</t>
    </r>
  </si>
  <si>
    <t xml:space="preserve">Достигнуто. В 2017 году вспышек очагов особо опасных болезней животных не зарегистрировано. Отчуждение животных и/или изъятие продуктов животноводства по этой причине не проводилось </t>
  </si>
  <si>
    <t xml:space="preserve">Достигнуто.  В 2017 году вспышек очагов особо опасных болезней животных не зарегистрировано. Компенсационные выплаты по возмещению ущерба гражданам и юридическим лицам по этой причине не проводилось </t>
  </si>
  <si>
    <t>Показатель достигнут частично. В связи с аукционной системой закупок, доля поставок сельскохозяйственной продукции снижена в следствии высоких цен поставщиков и не конкурентноспособной продукцией.</t>
  </si>
  <si>
    <t>Достигнуто. Рассмотрены 259 завялений от юридических лиц и индивидуальных предпринимателей</t>
  </si>
  <si>
    <t>Показатель достигнут.
Поддержка оказана 33 молодым семьям (молодым специалистам), 13 гражданам (семьям), проживающим в сельской местности, улучшившие жилищные условия с использованием социальных выплат на строительство или приобретение жилья и 31 семье на завершение строительства жилого дома при его готовности не менее 50 процентов.</t>
  </si>
  <si>
    <t>Показатель достигнут.
Фактический показатель ввода жилья составил 14,4 тыс. кв. м.</t>
  </si>
  <si>
    <t>Показатель достигнут.
Реализованы проекты по обустройству детских и спортивных площадок, парковых зон, зон отдыха и восстановлен памятник "Скорбящая мать".</t>
  </si>
  <si>
    <t>Показатель достигнут.
Введено в действие 3,9 км водопроводных сетей, в т.ч. 1,9 км в п.Щельяюр и 2,0 км. д. Карпушевка Усть-Цилемского района.</t>
  </si>
  <si>
    <t>Показатель достигнут.
Введена в действие универсальная спортивная площадка в с. Сторожевск коткеросского района</t>
  </si>
  <si>
    <t>Показатель достигнут.
Разрешение на ввод объекта в эксплуотацию от 24.10.2017 г. № 11-RU11515000-21-2017</t>
  </si>
  <si>
    <t>Показатель достигнут.
Разрешение на ввод объекта в эксплуотацию от 28.12.2017 г. № 11-517103-06-2017</t>
  </si>
  <si>
    <t xml:space="preserve">Достигнуто. Повышена доступность улучшения жилищных условий для не менее чем 77 граждан, проживающих в сельской местности, в том числе молодых семей и молодых специалистов </t>
  </si>
  <si>
    <t>Достигнуто. Приняты поступившие заявления в объеме 7,4 % от общего количества  граждан, изъявивщих желание улучшить жилищные условия с использованием сциальных выплат в 2017 году</t>
  </si>
  <si>
    <t>Достигнуто. Сокращено на 77 семей число нуждающихся в улучшении жилищных условий в сельской местности, в том числе молодых семей и специалистов</t>
  </si>
  <si>
    <t>Достигнуто. Активизировано участие граждан, проживающих в сельской местности, в реализации общественно значимых проектов на территориях 5 муниципальных образований (городских округах) или 6 сельских поселениях</t>
  </si>
  <si>
    <t>Достигнуто. Заключено  6 соглашений на предоставление грантов на реализацию общественно значимых проектов с участием граждан, проживающих в сельской местности</t>
  </si>
  <si>
    <t>Достигнуто. Повышен уровень газификации жилых домов (квартир) сетевым газом в сельской местности (проложено 10,76 км газопровода в с. Дутово) и обеспеченности сельского населения питьевой водой (проложено 3,9 км. водопроводных сетей)</t>
  </si>
  <si>
    <t>Газификация жилых домов с. Дутово</t>
  </si>
  <si>
    <t>Постороено 3 км газопровода. Ввод в действие 7,1 км газовых сетей в с.Дутово запланирован на 2019 г.</t>
  </si>
  <si>
    <t>Достигнуто. В 1 муниципальном районе улучшается инженерная инфраструктура в сельской местности за счет обустройства площадок под жилую застройку (строительство сети водопровода и дороги общего пользования). Ввод объекта в действие запланирован на 2018 г.</t>
  </si>
  <si>
    <t>Достигнуто. Реализация проекта комплексного обустройства площадок под жилую застройку в сельской местности продолжается. Утверждено постановление Республики Коми от 15.03.2017 г. № 172 о распределении субсидий из республиканского бюджета Республики Коми на 2017 год. 
Контракт на выполнение работ по строительству водопроводной сети на объекте заключен 20.07.2017. 
Процент строительной готовности - 44%</t>
  </si>
  <si>
    <t>Достигнуто. Субсидии на реализацию проекта комплексного обустройства площадок под жилую застройку в сельской местности в МР "Усть-Цилемский" предоставлены в полном объеме.</t>
  </si>
  <si>
    <t>да</t>
  </si>
  <si>
    <t>ОМ по которым предусмотрено финансирование</t>
  </si>
  <si>
    <t>Достигнуто. Выполнены показатели государственного задания в  объеме 184 %</t>
  </si>
  <si>
    <t>Достигнуто. Профинансированы работы в рамках государственного задания в объеме 100%</t>
  </si>
  <si>
    <t>Достигнуто. Технически и технологически оснащено 2 государственных ветеринарных учреждения</t>
  </si>
  <si>
    <t>Достигнуто. Улучшены условия  труда 12  работников  государственных ветеринарных учреждений</t>
  </si>
  <si>
    <t>Достигнуто. Повышен уровень обеспеченности сельскохозяйственных товаропроизводителей 39 квалифицированными специалистами и 14 рабочими кадрами</t>
  </si>
  <si>
    <t>Показатель достигнут.
 Введено в действие 1,9 км водопровода в п.Щельяюр</t>
  </si>
  <si>
    <t>Показатель достигнут. 
Введено в действие 2 км водопровода в с.Коровий Ручей и д.Карпушевка</t>
  </si>
  <si>
    <t>Показатель достигнут. 
Реконструирована СОШ с.Пыелдино на 100 ученических мест</t>
  </si>
  <si>
    <t>Показатель достигнут. 
Построен многофункциональный центр в с.Кослан Удорского района на 200 мест</t>
  </si>
  <si>
    <t>Показатель достигнут. 
Завершено строительство универсальной спортивной площадки в с. Сторожевск Корткеросского района Республики Коми площадью 1752 кв.м</t>
  </si>
  <si>
    <t>Достигнуто. Мониторинг муниципальных районов (городских округов) Республики Коми проведен. В 2017 г. был объявлен конкурсный отбор по строительству и реконструкции картофеле- и овощехранилищ, завки на участие не поступили</t>
  </si>
  <si>
    <t xml:space="preserve">Показатель достигнут. 
За 2017 год застраховано 11067 усл. голов свиней и 7385 усл. голов  КРС
</t>
  </si>
  <si>
    <r>
      <t>Показатель достигнут.</t>
    </r>
    <r>
      <rPr>
        <u/>
        <sz val="10"/>
        <rFont val="Times New Roman"/>
        <family val="1"/>
        <charset val="204"/>
      </rPr>
      <t xml:space="preserve"> (Показатель обратный).</t>
    </r>
    <r>
      <rPr>
        <sz val="10"/>
        <rFont val="Times New Roman"/>
        <family val="1"/>
        <charset val="204"/>
      </rPr>
      <t xml:space="preserve">
Снижение показателя произошло благодоря системной работе ветеринарной службы. Ветеринрными специалистами постоянно проводится работа по профилактике внутренних незаразных болезней, это клинические осмотры животных, исследование коров на скрытые формы мастита, акушерско-гинекологические обследования, витаминизации, контроль за кормлением, содержанием и другие мероприятия.</t>
    </r>
  </si>
  <si>
    <t>Достигнуто. Консультационная помощь оказана 355 хозяйствующим субъектам агропромышленного комплекса, рыбохозяйственного комплекса Республики Коми, в т.ч. 76- органам управления АПК, 128-сельхозоргнизациям, 108-КФХ, 43-ЛПХ</t>
  </si>
  <si>
    <t>Вид акта</t>
  </si>
  <si>
    <t>Основные положения</t>
  </si>
  <si>
    <t>Ответственный исполнитель</t>
  </si>
  <si>
    <t>Сроки принятия</t>
  </si>
  <si>
    <t>Примечание (результат реализации, причины отклонений)</t>
  </si>
  <si>
    <t>I. Меры правового регулирования, предусмотренные государственной программой</t>
  </si>
  <si>
    <t>Таблица 19</t>
  </si>
  <si>
    <t xml:space="preserve">Постановление Правительства Республики Коми
</t>
  </si>
  <si>
    <t>2.9.</t>
  </si>
  <si>
    <t xml:space="preserve">от 23 марта 2017 г. N 191 "О внесении изменений в постановление Правительства Республики Коми от 29 марта 2016 г. N 159 "О Порядке предоставления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источником финансового обеспечения которых являются субсидии из федерального бюджета" (в части изменения названия и приведения в соответствие с условиями предоставления субсидий федерального законодательства)
</t>
  </si>
  <si>
    <t>2.10.</t>
  </si>
  <si>
    <t xml:space="preserve">от 13 февраля 2017 г. N 107 "О Порядке предоставления субсидий на возмещение части затрат, направленных на повышение продуктивности в молочном скотоводстве"
</t>
  </si>
  <si>
    <t>июнь, октябрь 2017 г.</t>
  </si>
  <si>
    <t xml:space="preserve">Внесены изменения: 
от 01.06.2017 N 297,
от 17.10.2017 N 548
</t>
  </si>
  <si>
    <t xml:space="preserve">от 9 февраля 2017 г. N 91 "О Порядке предоставления субсидий на содействие достижению целевых показателей региональных программ развития агропромышленного комплекса"
</t>
  </si>
  <si>
    <t>2.11.</t>
  </si>
  <si>
    <t>июнь, август, декабрь 2017 г.</t>
  </si>
  <si>
    <t xml:space="preserve">Внесены изменения: 
от 01.06.2017 N 297,
от 01.08.2017 N 415,
от 18.12.2017 N 665
</t>
  </si>
  <si>
    <t xml:space="preserve">от 13 февраля 2017 г. N 108 "О внесении изменений в постановление Правительства Республики Коми от 21 февраля 2013 г. N 47 "О Порядке предоставления субсидий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части дополнения и корректировки правил и условий предоставления государственной поддержки
</t>
  </si>
  <si>
    <t>2.12.</t>
  </si>
  <si>
    <t xml:space="preserve">От 1 февраля 2017 г. N 60 "О внесении изменений в постановление Правительства Республики Коми от 24 декабря 2012 г. N 576 "О мерах по реализации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(в части изменений условий отдельных направлений господдержки и приведения в соответствие с федеральным законодательством)
</t>
  </si>
  <si>
    <t>2.13.</t>
  </si>
  <si>
    <t xml:space="preserve">Государственная программа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на 2013 - 2020 годы
</t>
  </si>
  <si>
    <t xml:space="preserve">Подпрограмма 1 "Развитие животноводства"
</t>
  </si>
  <si>
    <t>3.8.</t>
  </si>
  <si>
    <t>3.9.</t>
  </si>
  <si>
    <t xml:space="preserve">от 15 февраля 2017 г. N 113 "О Порядке предоставления субсидий по отдельным направлениям сельскохозяйственного производства"
</t>
  </si>
  <si>
    <t>3.10.</t>
  </si>
  <si>
    <t>июнь 2017 г.</t>
  </si>
  <si>
    <t xml:space="preserve">Внесены изменения:
от 01.06.2017 N 297
</t>
  </si>
  <si>
    <t xml:space="preserve">от 13 февраля 2017 г. N 108 "О внесении изменений в постановление Правительства Республики Коми от 21 февраля 2013 г. N 47 "О Порядке предоставления субсидий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части дополнения и корректировки правил и условий предоставления государственной поддержки)
</t>
  </si>
  <si>
    <t>3.11.</t>
  </si>
  <si>
    <t>3.12.</t>
  </si>
  <si>
    <t>4.6.</t>
  </si>
  <si>
    <t>4.7.</t>
  </si>
  <si>
    <t>10.1.</t>
  </si>
  <si>
    <t>10.2.</t>
  </si>
  <si>
    <t>Оценка результатов реализации мер правового регулирования за 2017 г.</t>
  </si>
  <si>
    <t>Начальник отдела финансов и бухгалтерского учета    Воронкова С.В.</t>
  </si>
  <si>
    <t>_______________</t>
  </si>
  <si>
    <t>26.02.2018 г.</t>
  </si>
  <si>
    <t xml:space="preserve">Достигнуто. Оформлено право собственности или аренды на земельные участки  сельскохозяйственным организациям, крестьянским (фермерским) хозяйствам на площади  1,6 тыс.га </t>
  </si>
  <si>
    <t>Достигнуто. Агрохимическое и эколого-токсикологическое обследование земель с/х угодий проведено на площади 2,0 тыс. га. Известкование кислых почв на площади 0,76 тыс. га.</t>
  </si>
  <si>
    <t>Достигнуто. Повышено плодородие почв на площади 2,76 тыс. га</t>
  </si>
  <si>
    <r>
      <t xml:space="preserve">Достигнуто. </t>
    </r>
    <r>
      <rPr>
        <i/>
        <u/>
        <sz val="10"/>
        <rFont val="Times New Roman"/>
        <family val="1"/>
        <charset val="204"/>
      </rPr>
      <t>Показатель обратный</t>
    </r>
    <r>
      <rPr>
        <i/>
        <sz val="10"/>
        <rFont val="Times New Roman"/>
        <family val="1"/>
        <charset val="204"/>
      </rPr>
      <t xml:space="preserve">. Уровень заболеваемости сельскохозяйственных животных снижен до уровня 29,9% </t>
    </r>
  </si>
  <si>
    <t>Достигнуто. Диспансеризация крупного рогатого скота проведена в каждом сельскохозяйственном предприятии.</t>
  </si>
  <si>
    <t>Достигнуто. Проведены исследования дойных коров на мастит в каждом сельскохозяйственном предприятии молочного направления.</t>
  </si>
  <si>
    <t>Достигнуто. План проивоэпизотических мероприятий выполнен на 100 %.</t>
  </si>
  <si>
    <t>Достигнуто. Урегулирована численность безнадзорных животных на территории 20 населенных пунктов</t>
  </si>
  <si>
    <t xml:space="preserve">Достиннуто. Возмещена часть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15 получателям </t>
  </si>
  <si>
    <t>Достиннуто. Снижены риски потери доходов при производстве продукции животноводства в 9 муниципальных районах (городских округах)</t>
  </si>
  <si>
    <t>Достиннуто. Возмещена часть затрат на уплату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17 получателям, в т. ч. 8 КФХ.</t>
  </si>
  <si>
    <t>Достиннуто. Возмещена часть затрат на уплату процентной ставки по краткосрочным кредитам (займам) на развитие животноводства, переработки и реализации продукции животноводства  6 получателям</t>
  </si>
  <si>
    <t>Достиннуто. Возмещена часть затрат на уплату процентной ставки по краткосрочным кредитам (займам) 4 получателям</t>
  </si>
  <si>
    <t>Достиннуто. Возмещена часть затрат на уплату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1 получателю по двум договорам кредитования.</t>
  </si>
  <si>
    <t>Достиннуто. Просубсидированы инвестиционные кредиты и займы для развития растениеводства 5 сельхозорганизациям.</t>
  </si>
  <si>
    <t>Достигнуто. Подготовлены 4 отчета о поставках сельскохозяйственной продукции и продуктов ее переработки, произведённых и реализованных в соответствии с государственными (муниципальными) контрактами (договорами), договорами с бюджетными учреждениями</t>
  </si>
  <si>
    <t>Достигнуто. Полномочия по отлову и содержанию безнадзорных животных реализованы в 20 муниципальных образованиях (городских округах)</t>
  </si>
  <si>
    <t>Достигнуто. Проведены рабочие совещания с участием представителей администрации и глав сельских поселений в Корткеросском, Прилузском, Удорском, Усть-Куломском районах по выработке предложений в решении вопроса сокращения численности безнадзорных животных на территории муниципалитета</t>
  </si>
  <si>
    <t>Достигнутые ОМ по которым предусмотрено финансирование</t>
  </si>
  <si>
    <t>Степень освоения</t>
  </si>
  <si>
    <t xml:space="preserve">Отчет об использовании бюджетных ассигнований
республиканского бюджета Республики Коми (с учетом средств федерального бюджета)
на реализацию государственной программы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за 2017 г.
</t>
  </si>
  <si>
    <t>Оценка эффективности мер государственного регулирования за 2017 г.</t>
  </si>
  <si>
    <t xml:space="preserve">Сведения о степени выполнения основных мероприятий, ведомственных целевых программ, мероприятий и контрольных событий Государственной программы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за 2017 г.
</t>
  </si>
  <si>
    <t>Сведения о достижении значений целевых индикаторов и показателей государственной программы в разрезе муниципальных образований в Республике Коми за 2017 г.</t>
  </si>
  <si>
    <t>Сведения о достижении значений целевых индикаторов и показателей за 2017 г.</t>
  </si>
  <si>
    <t xml:space="preserve">Информация
о расходах республиканского бюджета Республики Коми (с учетом средств федерального бюджета), бюджетов государственных внебюджетных фондов Республики Коми, местных бюджетов
и юридических лиц на реализацию целей государственной программы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за 2017 г.
</t>
  </si>
  <si>
    <t xml:space="preserve">Отчет
о выполнении сводных показателей государственных заданий на оказание государственных услуг республиканскими 
государственными учреждениями по государственной программе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за 2017 г.
</t>
  </si>
  <si>
    <t>Достигнуто. Построено и реконструировано 3 животноводческих помещения в 2017 г. (ООО "Сыктывдинское", ООО "АГРОресурс", ООО "Южное")</t>
  </si>
  <si>
    <t>Показатель достигнут частично.
В реализации мероприятий по устойчивому развитию сельских территорий учавствуют 15 муниципальных образований Республики Коми, а именно: Ижемский, Койкородский, Прилузский, Сыктывдинский, Сысольский, Усть-Цилемский, Корткеросский, Сосногорский, Удорский, Усть-Вымский, Усть-Куломский, Троицко-Печорский, Вуктыльский, Печора, Усинск</t>
  </si>
  <si>
    <t>Показател достигнут частично.</t>
  </si>
  <si>
    <t xml:space="preserve">Показатель достигнут частично. 
Снижение площадей посадок в сельскохозяйственных организациях на 45,7% и крестьянских (фермерских) хозяйствах на 60,8 %. </t>
  </si>
  <si>
    <t xml:space="preserve">Показатель достигнут. 
В январе-декабре 2017 г. среднесписочная численность занятых в сельском хозяйстве составила 8,8 тыс. чел. </t>
  </si>
  <si>
    <t xml:space="preserve">Показатель достигнут частично. </t>
  </si>
  <si>
    <t>Достигнуто. В конкурсном отборе проектов на мероприятия  в области мелиорации участвовала подпрограмма 10 «Развитие мелиорации земель сельскохозяйственного назначения в Республике Коми»</t>
  </si>
  <si>
    <t xml:space="preserve">Показатель достигнут частично. 
За 2017 год организациями сельского, лесного хозяйства, охоты, рыболовства и рыбоводства  использовано инвестиций в основной капитал на сумму 1416,0 млн. руб. (в 2016 г. -  501,7 млн. руб.) </t>
  </si>
  <si>
    <t xml:space="preserve">Показатель достигнут. 
</t>
  </si>
  <si>
    <t>Достигнуто. Подпрограмма 10 «Развитие мелиорации земель сельскохозяйственного назначения в Республике Коми» прошла конкурсный отбор по итогам которого  предусмотрены средства федерального бюджета на трехлетний период.</t>
  </si>
  <si>
    <t xml:space="preserve">Показатель достигнут частично. 
</t>
  </si>
  <si>
    <t>Достигнуто. Профилактика и ВСЭ оленей составило 20 528 гол.</t>
  </si>
  <si>
    <t>Не достигнуто. Выполнение основных показателей реализации Государственной программы составило 77,14 %</t>
  </si>
  <si>
    <t>отрасль</t>
  </si>
  <si>
    <t>Показатель достигнут частично. 
Сбебестоимость продаж, по сравнению с 2016 г. выросла на 8%, в свою очередь прибыль снизилась на 3,5 %</t>
  </si>
  <si>
    <t>Не достигнуто. Эффективность реализации Государственной программы в целом, в разрезе подпрограмм и основных мероприятий составила 79,63%</t>
  </si>
  <si>
    <t>Показатель обратный, достигнут.
Данные по годовому отчету за 2017 г.</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</si>
</sst>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0.0"/>
    <numFmt numFmtId="167" formatCode="0.0%"/>
    <numFmt numFmtId="168" formatCode="0.000"/>
    <numFmt numFmtId="169" formatCode="#,##0_р_."/>
    <numFmt numFmtId="170" formatCode="_-* #,##0.00_р_._-;\-* #,##0.00_р_._-;_-* &quot;-&quot;??_р_._-;_-@_-"/>
    <numFmt numFmtId="171" formatCode="000000"/>
  </numFmts>
  <fonts count="57" x14ac:knownFonts="1">
    <font>
      <sz val="11"/>
      <color theme="1"/>
      <name val="Calibri"/>
      <family val="2"/>
      <scheme val="minor"/>
    </font>
    <font>
      <b/>
      <sz val="11"/>
      <color indexed="8"/>
      <name val="Times New Roman"/>
      <family val="1"/>
      <charset val="204"/>
    </font>
    <font>
      <b/>
      <sz val="12"/>
      <color indexed="8"/>
      <name val="Times New Roman"/>
      <family val="1"/>
      <charset val="204"/>
    </font>
    <font>
      <sz val="10"/>
      <color indexed="8"/>
      <name val="Times New Roman"/>
      <family val="1"/>
      <charset val="204"/>
    </font>
    <font>
      <sz val="11"/>
      <color indexed="8"/>
      <name val="Times New Roman"/>
      <family val="1"/>
      <charset val="204"/>
    </font>
    <font>
      <b/>
      <sz val="10"/>
      <name val="Times New Roman"/>
      <family val="1"/>
      <charset val="204"/>
    </font>
    <font>
      <sz val="10"/>
      <name val="Times New Roman"/>
      <family val="1"/>
      <charset val="204"/>
    </font>
    <font>
      <i/>
      <sz val="10"/>
      <name val="Times New Roman"/>
      <family val="1"/>
      <charset val="204"/>
    </font>
    <font>
      <b/>
      <sz val="12"/>
      <name val="Times New Roman"/>
      <family val="1"/>
      <charset val="204"/>
    </font>
    <font>
      <sz val="12"/>
      <color theme="1"/>
      <name val="Calibri"/>
      <family val="2"/>
      <charset val="204"/>
      <scheme val="minor"/>
    </font>
    <font>
      <sz val="11"/>
      <color theme="1"/>
      <name val="Times New Roman"/>
      <family val="1"/>
      <charset val="204"/>
    </font>
    <font>
      <b/>
      <sz val="12"/>
      <color rgb="FF000000"/>
      <name val="Times New Roman"/>
      <family val="1"/>
      <charset val="204"/>
    </font>
    <font>
      <sz val="12"/>
      <color theme="1"/>
      <name val="Times New Roman"/>
      <family val="1"/>
      <charset val="204"/>
    </font>
    <font>
      <sz val="10"/>
      <color theme="1"/>
      <name val="Times New Roman"/>
      <family val="1"/>
      <charset val="204"/>
    </font>
    <font>
      <b/>
      <i/>
      <sz val="12"/>
      <color theme="1"/>
      <name val="Times New Roman"/>
      <family val="1"/>
      <charset val="204"/>
    </font>
    <font>
      <sz val="12"/>
      <color indexed="8"/>
      <name val="Times New Roman"/>
      <family val="1"/>
      <charset val="204"/>
    </font>
    <font>
      <sz val="12"/>
      <name val="Times New Roman"/>
      <family val="2"/>
      <charset val="204"/>
    </font>
    <font>
      <b/>
      <sz val="11"/>
      <name val="Times New Roman"/>
      <family val="2"/>
      <charset val="204"/>
    </font>
    <font>
      <b/>
      <sz val="12"/>
      <name val="Times New Roman"/>
      <family val="2"/>
      <charset val="204"/>
    </font>
    <font>
      <sz val="10"/>
      <name val="Times New Roman"/>
      <family val="2"/>
      <charset val="204"/>
    </font>
    <font>
      <sz val="10"/>
      <color theme="1"/>
      <name val="Times New Roman"/>
      <family val="2"/>
      <charset val="204"/>
    </font>
    <font>
      <b/>
      <sz val="10"/>
      <name val="Times New Roman"/>
      <family val="2"/>
      <charset val="204"/>
    </font>
    <font>
      <sz val="11"/>
      <name val="Times New Roman"/>
      <family val="1"/>
      <charset val="204"/>
    </font>
    <font>
      <b/>
      <sz val="12"/>
      <color theme="1"/>
      <name val="Times New Roman"/>
      <family val="1"/>
      <charset val="204"/>
    </font>
    <font>
      <sz val="9"/>
      <name val="Times New Roman"/>
      <family val="2"/>
      <charset val="204"/>
    </font>
    <font>
      <b/>
      <sz val="10"/>
      <color theme="1"/>
      <name val="Times New Roman"/>
      <family val="1"/>
      <charset val="204"/>
    </font>
    <font>
      <sz val="9"/>
      <name val="Times New Roman"/>
      <family val="1"/>
      <charset val="204"/>
    </font>
    <font>
      <b/>
      <sz val="9"/>
      <name val="Times New Roman"/>
      <family val="2"/>
      <charset val="204"/>
    </font>
    <font>
      <sz val="9"/>
      <color rgb="FF000000"/>
      <name val="Times New Roman"/>
      <family val="1"/>
      <charset val="204"/>
    </font>
    <font>
      <b/>
      <sz val="22"/>
      <color theme="1"/>
      <name val="Times New Roman"/>
      <family val="1"/>
      <charset val="204"/>
    </font>
    <font>
      <b/>
      <sz val="14"/>
      <color theme="1"/>
      <name val="Times New Roman"/>
      <family val="1"/>
      <charset val="204"/>
    </font>
    <font>
      <b/>
      <sz val="13"/>
      <color theme="1"/>
      <name val="Times New Roman"/>
      <family val="1"/>
      <charset val="204"/>
    </font>
    <font>
      <b/>
      <sz val="14"/>
      <color rgb="FFFF0000"/>
      <name val="Times New Roman"/>
      <family val="1"/>
      <charset val="204"/>
    </font>
    <font>
      <b/>
      <i/>
      <sz val="12"/>
      <name val="Times New Roman"/>
      <family val="1"/>
      <charset val="204"/>
    </font>
    <font>
      <sz val="12"/>
      <name val="Times New Roman"/>
      <family val="1"/>
      <charset val="204"/>
    </font>
    <font>
      <sz val="11"/>
      <color rgb="FFFF0000"/>
      <name val="Times New Roman"/>
      <family val="1"/>
      <charset val="204"/>
    </font>
    <font>
      <b/>
      <sz val="13"/>
      <color rgb="FFFF0000"/>
      <name val="Times New Roman"/>
      <family val="1"/>
      <charset val="204"/>
    </font>
    <font>
      <b/>
      <i/>
      <sz val="12"/>
      <color rgb="FFFF0000"/>
      <name val="Times New Roman"/>
      <family val="1"/>
      <charset val="204"/>
    </font>
    <font>
      <b/>
      <sz val="11"/>
      <color theme="1"/>
      <name val="Times New Roman"/>
      <family val="1"/>
      <charset val="204"/>
    </font>
    <font>
      <b/>
      <sz val="11"/>
      <color rgb="FFFF0000"/>
      <name val="Times New Roman"/>
      <family val="1"/>
      <charset val="204"/>
    </font>
    <font>
      <b/>
      <sz val="20"/>
      <color theme="1"/>
      <name val="Times New Roman"/>
      <family val="1"/>
      <charset val="204"/>
    </font>
    <font>
      <sz val="11"/>
      <color theme="1"/>
      <name val="Calibri"/>
      <family val="2"/>
      <scheme val="minor"/>
    </font>
    <font>
      <i/>
      <sz val="10"/>
      <color theme="1"/>
      <name val="Times New Roman"/>
      <family val="1"/>
      <charset val="204"/>
    </font>
    <font>
      <i/>
      <sz val="10"/>
      <color rgb="FFFF0000"/>
      <name val="Times New Roman"/>
      <family val="1"/>
      <charset val="204"/>
    </font>
    <font>
      <b/>
      <sz val="11"/>
      <name val="Times New Roman"/>
      <family val="1"/>
      <charset val="204"/>
    </font>
    <font>
      <b/>
      <sz val="9"/>
      <name val="Times New Roman"/>
      <family val="1"/>
      <charset val="204"/>
    </font>
    <font>
      <sz val="1"/>
      <color theme="1"/>
      <name val="Times New Roman"/>
      <family val="1"/>
      <charset val="204"/>
    </font>
    <font>
      <sz val="10"/>
      <color rgb="FF000000"/>
      <name val="Times New Roman"/>
      <family val="1"/>
      <charset val="204"/>
    </font>
    <font>
      <sz val="8"/>
      <color rgb="FF000000"/>
      <name val="Times New Roman"/>
      <family val="1"/>
      <charset val="204"/>
    </font>
    <font>
      <sz val="8"/>
      <color theme="1"/>
      <name val="Calibri"/>
      <family val="2"/>
      <charset val="204"/>
      <scheme val="minor"/>
    </font>
    <font>
      <u/>
      <sz val="11"/>
      <color theme="10"/>
      <name val="Calibri"/>
      <family val="2"/>
      <scheme val="minor"/>
    </font>
    <font>
      <sz val="9"/>
      <color theme="1"/>
      <name val="Times New Roman"/>
      <family val="1"/>
      <charset val="204"/>
    </font>
    <font>
      <b/>
      <sz val="9"/>
      <color theme="1"/>
      <name val="Times New Roman"/>
      <family val="1"/>
      <charset val="204"/>
    </font>
    <font>
      <sz val="8"/>
      <name val="Times New Roman"/>
      <family val="1"/>
      <charset val="204"/>
    </font>
    <font>
      <b/>
      <i/>
      <sz val="10"/>
      <name val="Times New Roman"/>
      <family val="1"/>
      <charset val="204"/>
    </font>
    <font>
      <u/>
      <sz val="10"/>
      <name val="Times New Roman"/>
      <family val="1"/>
      <charset val="204"/>
    </font>
    <font>
      <i/>
      <u/>
      <sz val="10"/>
      <name val="Times New Roman"/>
      <family val="1"/>
      <charset val="204"/>
    </font>
  </fonts>
  <fills count="10">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0" fontId="41" fillId="0" borderId="0"/>
    <xf numFmtId="0" fontId="50" fillId="0" borderId="0" applyNumberFormat="0" applyFill="0" applyBorder="0" applyAlignment="0" applyProtection="0"/>
  </cellStyleXfs>
  <cellXfs count="591">
    <xf numFmtId="0" fontId="0" fillId="0" borderId="0" xfId="0"/>
    <xf numFmtId="0" fontId="0" fillId="0" borderId="0" xfId="0" applyFill="1" applyAlignment="1">
      <alignment horizontal="center" vertical="top"/>
    </xf>
    <xf numFmtId="0" fontId="0" fillId="0" borderId="0" xfId="0" applyFill="1" applyAlignment="1">
      <alignment vertical="top"/>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xf>
    <xf numFmtId="0" fontId="3" fillId="0" borderId="1" xfId="0" applyFont="1" applyFill="1" applyBorder="1" applyAlignment="1">
      <alignment horizontal="center" vertical="top" wrapText="1"/>
    </xf>
    <xf numFmtId="0" fontId="4" fillId="0" borderId="0" xfId="0" applyFont="1" applyFill="1" applyAlignment="1">
      <alignment vertical="top"/>
    </xf>
    <xf numFmtId="0" fontId="3" fillId="0" borderId="1" xfId="0" applyFont="1" applyFill="1" applyBorder="1" applyAlignment="1">
      <alignment vertical="top" wrapText="1"/>
    </xf>
    <xf numFmtId="0" fontId="6" fillId="0" borderId="1" xfId="0" applyFont="1" applyFill="1" applyBorder="1" applyAlignment="1">
      <alignment horizontal="center" vertical="top"/>
    </xf>
    <xf numFmtId="0" fontId="6" fillId="0" borderId="1" xfId="0" applyFont="1" applyFill="1" applyBorder="1" applyAlignment="1">
      <alignment vertical="top" wrapText="1"/>
    </xf>
    <xf numFmtId="165" fontId="6" fillId="0" borderId="1" xfId="0" applyNumberFormat="1" applyFont="1" applyFill="1" applyBorder="1" applyAlignment="1">
      <alignment vertical="top" wrapText="1"/>
    </xf>
    <xf numFmtId="4" fontId="6" fillId="0" borderId="1" xfId="0" applyNumberFormat="1" applyFont="1" applyFill="1" applyBorder="1" applyAlignment="1">
      <alignment vertical="top" wrapText="1"/>
    </xf>
    <xf numFmtId="165" fontId="5" fillId="0" borderId="1" xfId="0" applyNumberFormat="1" applyFont="1" applyFill="1" applyBorder="1" applyAlignment="1">
      <alignment vertical="top" wrapText="1"/>
    </xf>
    <xf numFmtId="168" fontId="6" fillId="0" borderId="1" xfId="0" applyNumberFormat="1" applyFont="1" applyFill="1" applyBorder="1" applyAlignment="1">
      <alignment vertical="top" wrapText="1"/>
    </xf>
    <xf numFmtId="166" fontId="9" fillId="0" borderId="0" xfId="0" applyNumberFormat="1" applyFont="1" applyFill="1" applyAlignment="1">
      <alignment vertical="top"/>
    </xf>
    <xf numFmtId="0" fontId="10" fillId="0" borderId="0" xfId="0" applyFont="1" applyFill="1" applyAlignment="1">
      <alignment horizontal="center" vertical="top"/>
    </xf>
    <xf numFmtId="0" fontId="9" fillId="0" borderId="0" xfId="0" applyFont="1" applyFill="1" applyAlignment="1">
      <alignment horizontal="center" vertical="top"/>
    </xf>
    <xf numFmtId="0" fontId="2" fillId="0" borderId="0" xfId="0" applyFont="1" applyFill="1" applyAlignment="1">
      <alignment horizontal="left" vertical="top"/>
    </xf>
    <xf numFmtId="0" fontId="9" fillId="0" borderId="0" xfId="0" applyFont="1" applyFill="1" applyAlignment="1">
      <alignment vertical="top"/>
    </xf>
    <xf numFmtId="0" fontId="2" fillId="0" borderId="0" xfId="0" applyFont="1" applyFill="1" applyAlignment="1">
      <alignment horizontal="right" vertical="top"/>
    </xf>
    <xf numFmtId="0" fontId="6" fillId="0" borderId="1" xfId="0" applyFont="1" applyFill="1" applyBorder="1" applyAlignment="1">
      <alignment vertical="top"/>
    </xf>
    <xf numFmtId="0" fontId="11" fillId="0" borderId="0" xfId="0" applyFont="1" applyFill="1" applyAlignment="1">
      <alignment horizontal="right" vertical="center"/>
    </xf>
    <xf numFmtId="0" fontId="13"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0" fillId="0" borderId="0" xfId="0" applyFill="1" applyBorder="1" applyAlignment="1">
      <alignment horizontal="center"/>
    </xf>
    <xf numFmtId="0" fontId="0" fillId="0" borderId="0" xfId="0" applyFill="1" applyBorder="1"/>
    <xf numFmtId="0" fontId="2" fillId="0" borderId="1" xfId="0" applyFont="1" applyFill="1" applyBorder="1" applyAlignment="1">
      <alignment vertical="top"/>
    </xf>
    <xf numFmtId="166" fontId="13" fillId="0" borderId="1" xfId="0" applyNumberFormat="1" applyFont="1" applyFill="1" applyBorder="1" applyAlignment="1">
      <alignment vertical="center"/>
    </xf>
    <xf numFmtId="166" fontId="13" fillId="0" borderId="1" xfId="0" applyNumberFormat="1" applyFont="1" applyFill="1" applyBorder="1" applyAlignment="1">
      <alignment horizontal="center" vertical="center"/>
    </xf>
    <xf numFmtId="0" fontId="13" fillId="0" borderId="0" xfId="0" applyFont="1" applyFill="1" applyAlignment="1">
      <alignment vertical="top" wrapText="1"/>
    </xf>
    <xf numFmtId="0" fontId="16" fillId="0" borderId="0" xfId="0" applyFont="1" applyFill="1" applyBorder="1" applyAlignment="1">
      <alignment horizontal="center"/>
    </xf>
    <xf numFmtId="0" fontId="16" fillId="0" borderId="0" xfId="0" applyFont="1" applyFill="1" applyBorder="1" applyAlignment="1">
      <alignment horizontal="center" vertical="center"/>
    </xf>
    <xf numFmtId="0" fontId="17" fillId="0" borderId="0" xfId="0" applyFont="1" applyFill="1" applyBorder="1" applyAlignment="1">
      <alignment horizontal="right" vertical="center"/>
    </xf>
    <xf numFmtId="0" fontId="17" fillId="0" borderId="0" xfId="0" applyFont="1" applyFill="1" applyBorder="1" applyAlignment="1">
      <alignment horizontal="center" vertical="center"/>
    </xf>
    <xf numFmtId="0" fontId="19" fillId="0" borderId="1" xfId="0" applyFont="1" applyFill="1" applyBorder="1" applyAlignment="1">
      <alignment horizontal="center" vertical="top" wrapText="1"/>
    </xf>
    <xf numFmtId="0" fontId="19" fillId="0" borderId="1" xfId="0" applyFont="1" applyFill="1" applyBorder="1" applyAlignment="1">
      <alignment horizontal="center" wrapText="1"/>
    </xf>
    <xf numFmtId="0" fontId="20" fillId="0" borderId="1" xfId="0" applyFont="1" applyFill="1" applyBorder="1" applyAlignment="1">
      <alignment horizontal="center"/>
    </xf>
    <xf numFmtId="0" fontId="23" fillId="0" borderId="0" xfId="0" applyFont="1" applyFill="1" applyBorder="1"/>
    <xf numFmtId="0" fontId="25" fillId="0" borderId="0" xfId="0" applyFont="1" applyFill="1" applyBorder="1"/>
    <xf numFmtId="0" fontId="26" fillId="0" borderId="1" xfId="0" applyFont="1" applyFill="1" applyBorder="1" applyAlignment="1">
      <alignment vertical="top" wrapText="1"/>
    </xf>
    <xf numFmtId="165" fontId="24" fillId="0" borderId="1" xfId="0" applyNumberFormat="1" applyFont="1" applyFill="1" applyBorder="1" applyAlignment="1">
      <alignment horizontal="center" vertical="center" wrapText="1"/>
    </xf>
    <xf numFmtId="49" fontId="24" fillId="0" borderId="1" xfId="0" applyNumberFormat="1" applyFont="1" applyFill="1" applyBorder="1" applyAlignment="1">
      <alignment vertical="top" wrapText="1"/>
    </xf>
    <xf numFmtId="0" fontId="0" fillId="0" borderId="0" xfId="0" applyFill="1" applyBorder="1" applyAlignment="1">
      <alignment horizontal="center" vertical="center"/>
    </xf>
    <xf numFmtId="0" fontId="10" fillId="0" borderId="0" xfId="0" applyFont="1"/>
    <xf numFmtId="0" fontId="10" fillId="0" borderId="0" xfId="0" applyFont="1" applyAlignment="1">
      <alignment horizontal="right"/>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30" fillId="3" borderId="1" xfId="0" applyFont="1" applyFill="1" applyBorder="1" applyAlignment="1">
      <alignment vertical="top" wrapText="1"/>
    </xf>
    <xf numFmtId="0" fontId="31" fillId="3" borderId="1" xfId="0" applyFont="1" applyFill="1" applyBorder="1" applyAlignment="1">
      <alignment vertical="top" wrapText="1"/>
    </xf>
    <xf numFmtId="0" fontId="32" fillId="3" borderId="1" xfId="0" applyFont="1" applyFill="1" applyBorder="1" applyAlignment="1">
      <alignment vertical="top" wrapText="1"/>
    </xf>
    <xf numFmtId="166" fontId="32" fillId="3" borderId="1" xfId="0" applyNumberFormat="1" applyFont="1" applyFill="1" applyBorder="1" applyAlignment="1">
      <alignment vertical="top" wrapText="1"/>
    </xf>
    <xf numFmtId="0" fontId="23" fillId="0" borderId="1" xfId="0" applyFont="1" applyBorder="1" applyAlignment="1">
      <alignment vertical="top" wrapText="1"/>
    </xf>
    <xf numFmtId="0" fontId="14" fillId="0" borderId="1" xfId="0" applyFont="1" applyBorder="1" applyAlignment="1">
      <alignment vertical="top" wrapText="1"/>
    </xf>
    <xf numFmtId="0" fontId="33" fillId="0" borderId="1" xfId="0" applyFont="1" applyBorder="1" applyAlignment="1">
      <alignment horizontal="center" vertical="top" wrapText="1"/>
    </xf>
    <xf numFmtId="1" fontId="33" fillId="0" borderId="1" xfId="0" applyNumberFormat="1" applyFont="1" applyBorder="1" applyAlignment="1">
      <alignment horizontal="center" vertical="top" wrapText="1"/>
    </xf>
    <xf numFmtId="10" fontId="33" fillId="0" borderId="1" xfId="0" applyNumberFormat="1" applyFont="1" applyBorder="1" applyAlignment="1">
      <alignment horizontal="center" vertical="top" wrapText="1"/>
    </xf>
    <xf numFmtId="16" fontId="10" fillId="0" borderId="1" xfId="0" applyNumberFormat="1" applyFont="1" applyBorder="1" applyAlignment="1">
      <alignment horizontal="center" vertical="top" wrapText="1"/>
    </xf>
    <xf numFmtId="0" fontId="10" fillId="0" borderId="1" xfId="0" applyFont="1" applyBorder="1" applyAlignment="1">
      <alignment horizontal="justify" vertical="top" wrapText="1"/>
    </xf>
    <xf numFmtId="0" fontId="10" fillId="0" borderId="1" xfId="0" applyFont="1" applyBorder="1" applyAlignment="1">
      <alignment horizontal="center" vertical="top" wrapText="1"/>
    </xf>
    <xf numFmtId="49" fontId="34" fillId="2" borderId="1" xfId="0" applyNumberFormat="1" applyFont="1" applyFill="1" applyBorder="1" applyAlignment="1">
      <alignment horizontal="center" vertical="top" wrapText="1"/>
    </xf>
    <xf numFmtId="1" fontId="8" fillId="0" borderId="1" xfId="0" applyNumberFormat="1" applyFont="1" applyBorder="1" applyAlignment="1">
      <alignment horizontal="center" vertical="top" wrapText="1"/>
    </xf>
    <xf numFmtId="10" fontId="11" fillId="0" borderId="1" xfId="0" applyNumberFormat="1" applyFont="1" applyBorder="1" applyAlignment="1">
      <alignment horizontal="center" vertical="top"/>
    </xf>
    <xf numFmtId="0" fontId="10" fillId="0" borderId="4" xfId="0" applyFont="1" applyBorder="1" applyAlignment="1">
      <alignment horizontal="justify" vertical="top" wrapText="1"/>
    </xf>
    <xf numFmtId="0" fontId="10" fillId="0" borderId="4" xfId="0" applyFont="1" applyBorder="1" applyAlignment="1">
      <alignment horizontal="center" vertical="top" wrapText="1"/>
    </xf>
    <xf numFmtId="0" fontId="22" fillId="2" borderId="1" xfId="0" applyFont="1" applyFill="1" applyBorder="1" applyAlignment="1">
      <alignment horizontal="center" vertical="top" wrapText="1"/>
    </xf>
    <xf numFmtId="0" fontId="10" fillId="0" borderId="2" xfId="0" applyFont="1" applyBorder="1" applyAlignment="1">
      <alignment horizontal="center" vertical="top" wrapText="1"/>
    </xf>
    <xf numFmtId="0" fontId="10" fillId="0" borderId="2" xfId="0" applyFont="1" applyBorder="1" applyAlignment="1">
      <alignment horizontal="justify" vertical="top" wrapText="1"/>
    </xf>
    <xf numFmtId="0" fontId="22" fillId="2" borderId="2" xfId="0" applyFont="1" applyFill="1" applyBorder="1" applyAlignment="1">
      <alignment horizontal="center" vertical="top" wrapText="1"/>
    </xf>
    <xf numFmtId="1" fontId="14" fillId="0" borderId="1" xfId="0" applyNumberFormat="1" applyFont="1" applyBorder="1" applyAlignment="1">
      <alignment horizontal="center" vertical="top" wrapText="1"/>
    </xf>
    <xf numFmtId="10" fontId="14" fillId="0" borderId="1" xfId="0" applyNumberFormat="1" applyFont="1" applyBorder="1" applyAlignment="1">
      <alignment horizontal="center" vertical="top" wrapText="1"/>
    </xf>
    <xf numFmtId="0" fontId="10" fillId="0" borderId="1" xfId="0" applyFont="1" applyFill="1" applyBorder="1" applyAlignment="1">
      <alignment horizontal="justify" vertical="top" wrapText="1"/>
    </xf>
    <xf numFmtId="0" fontId="10" fillId="2" borderId="1" xfId="0" applyFont="1" applyFill="1" applyBorder="1" applyAlignment="1">
      <alignment horizontal="center" vertical="top" wrapText="1"/>
    </xf>
    <xf numFmtId="0" fontId="22" fillId="0" borderId="1" xfId="0" applyFont="1" applyBorder="1" applyAlignment="1">
      <alignment horizontal="justify" vertical="top" wrapText="1"/>
    </xf>
    <xf numFmtId="0" fontId="0" fillId="0" borderId="0" xfId="0" applyAlignment="1">
      <alignment vertical="top" wrapText="1"/>
    </xf>
    <xf numFmtId="0" fontId="36" fillId="3" borderId="1" xfId="0" applyFont="1" applyFill="1" applyBorder="1" applyAlignment="1">
      <alignment horizontal="center" vertical="top" wrapText="1"/>
    </xf>
    <xf numFmtId="10" fontId="36" fillId="3" borderId="1" xfId="0" applyNumberFormat="1" applyFont="1" applyFill="1" applyBorder="1" applyAlignment="1">
      <alignment horizontal="center" vertical="top" wrapText="1"/>
    </xf>
    <xf numFmtId="0" fontId="23" fillId="0" borderId="2" xfId="0" applyFont="1" applyBorder="1" applyAlignment="1">
      <alignment vertical="top" wrapText="1"/>
    </xf>
    <xf numFmtId="0" fontId="14" fillId="0" borderId="2" xfId="0" applyFont="1" applyBorder="1" applyAlignment="1">
      <alignment vertical="top" wrapText="1"/>
    </xf>
    <xf numFmtId="0" fontId="37" fillId="0" borderId="2" xfId="0" applyFont="1" applyBorder="1" applyAlignment="1">
      <alignment horizontal="center" vertical="top" wrapText="1"/>
    </xf>
    <xf numFmtId="1" fontId="33" fillId="0" borderId="2" xfId="0" applyNumberFormat="1" applyFont="1" applyBorder="1" applyAlignment="1">
      <alignment horizontal="center" vertical="top" wrapText="1"/>
    </xf>
    <xf numFmtId="10" fontId="33" fillId="0" borderId="2" xfId="0" applyNumberFormat="1" applyFont="1" applyBorder="1" applyAlignment="1">
      <alignment horizontal="center" vertical="top" wrapText="1"/>
    </xf>
    <xf numFmtId="0" fontId="10" fillId="2" borderId="4" xfId="0" applyFont="1" applyFill="1" applyBorder="1" applyAlignment="1">
      <alignment horizontal="center" vertical="top" wrapText="1"/>
    </xf>
    <xf numFmtId="0" fontId="35" fillId="0" borderId="1" xfId="0" applyFont="1" applyBorder="1" applyAlignment="1">
      <alignment horizontal="justify" vertical="top" wrapText="1"/>
    </xf>
    <xf numFmtId="0" fontId="10" fillId="2" borderId="2" xfId="0" applyFont="1" applyFill="1" applyBorder="1" applyAlignment="1">
      <alignment horizontal="center" vertical="top" wrapText="1"/>
    </xf>
    <xf numFmtId="0" fontId="38" fillId="0" borderId="1" xfId="0" applyFont="1" applyBorder="1" applyAlignment="1">
      <alignment horizontal="center" vertical="top" wrapText="1"/>
    </xf>
    <xf numFmtId="10" fontId="38" fillId="0" borderId="1" xfId="0" applyNumberFormat="1" applyFont="1" applyBorder="1" applyAlignment="1">
      <alignment horizontal="center" vertical="top" wrapText="1"/>
    </xf>
    <xf numFmtId="0" fontId="10" fillId="0" borderId="1" xfId="0" applyFont="1" applyBorder="1" applyAlignment="1">
      <alignment vertical="top" wrapText="1"/>
    </xf>
    <xf numFmtId="0" fontId="35" fillId="0" borderId="1" xfId="0" applyFont="1" applyBorder="1" applyAlignment="1">
      <alignment horizontal="center" vertical="top" wrapText="1"/>
    </xf>
    <xf numFmtId="4" fontId="33" fillId="0" borderId="1" xfId="0" applyNumberFormat="1" applyFont="1" applyBorder="1" applyAlignment="1">
      <alignment horizontal="center" vertical="top" wrapText="1"/>
    </xf>
    <xf numFmtId="4" fontId="10" fillId="2" borderId="1" xfId="0" applyNumberFormat="1" applyFont="1" applyFill="1" applyBorder="1" applyAlignment="1">
      <alignment horizontal="center" vertical="top" wrapText="1"/>
    </xf>
    <xf numFmtId="4" fontId="10" fillId="0" borderId="1" xfId="0" applyNumberFormat="1" applyFont="1" applyBorder="1" applyAlignment="1">
      <alignment horizontal="center" vertical="top" wrapText="1"/>
    </xf>
    <xf numFmtId="10" fontId="10" fillId="0" borderId="1" xfId="0" applyNumberFormat="1" applyFont="1" applyBorder="1" applyAlignment="1">
      <alignment horizontal="center" vertical="top" wrapText="1"/>
    </xf>
    <xf numFmtId="4" fontId="10" fillId="0" borderId="1" xfId="0" applyNumberFormat="1" applyFont="1" applyFill="1" applyBorder="1" applyAlignment="1">
      <alignment horizontal="center" vertical="top" wrapText="1"/>
    </xf>
    <xf numFmtId="0" fontId="10" fillId="0" borderId="1" xfId="0" applyFont="1" applyBorder="1"/>
    <xf numFmtId="0" fontId="23" fillId="0" borderId="1" xfId="0" applyFont="1" applyBorder="1"/>
    <xf numFmtId="0" fontId="10" fillId="0" borderId="1" xfId="0" applyFont="1" applyBorder="1" applyAlignment="1">
      <alignment horizontal="center"/>
    </xf>
    <xf numFmtId="4" fontId="23" fillId="0" borderId="1" xfId="0" applyNumberFormat="1" applyFont="1" applyBorder="1" applyAlignment="1">
      <alignment horizontal="center"/>
    </xf>
    <xf numFmtId="10" fontId="23" fillId="0" borderId="1" xfId="0" applyNumberFormat="1" applyFont="1" applyBorder="1" applyAlignment="1">
      <alignment horizontal="center"/>
    </xf>
    <xf numFmtId="0" fontId="10" fillId="0" borderId="0" xfId="0" applyFont="1" applyBorder="1"/>
    <xf numFmtId="0" fontId="38" fillId="0" borderId="0" xfId="0" applyFont="1" applyBorder="1"/>
    <xf numFmtId="0" fontId="10" fillId="0" borderId="0" xfId="0" applyFont="1" applyBorder="1" applyAlignment="1">
      <alignment horizontal="center"/>
    </xf>
    <xf numFmtId="4" fontId="38" fillId="0" borderId="0" xfId="0" applyNumberFormat="1" applyFont="1" applyBorder="1" applyAlignment="1">
      <alignment horizontal="center"/>
    </xf>
    <xf numFmtId="10" fontId="38" fillId="0" borderId="0" xfId="0" applyNumberFormat="1" applyFont="1" applyBorder="1" applyAlignment="1">
      <alignment horizontal="center"/>
    </xf>
    <xf numFmtId="0" fontId="35" fillId="0" borderId="0" xfId="0" applyFont="1" applyBorder="1"/>
    <xf numFmtId="0" fontId="39" fillId="0" borderId="0" xfId="0" applyFont="1" applyBorder="1"/>
    <xf numFmtId="0" fontId="35" fillId="0" borderId="0" xfId="0" applyFont="1" applyBorder="1" applyAlignment="1">
      <alignment horizontal="center"/>
    </xf>
    <xf numFmtId="4" fontId="39" fillId="0" borderId="0" xfId="0" applyNumberFormat="1" applyFont="1" applyBorder="1" applyAlignment="1">
      <alignment horizontal="center"/>
    </xf>
    <xf numFmtId="10" fontId="39" fillId="0" borderId="0" xfId="0" applyNumberFormat="1" applyFont="1" applyBorder="1" applyAlignment="1">
      <alignment horizontal="center"/>
    </xf>
    <xf numFmtId="170" fontId="38" fillId="0" borderId="5" xfId="0" applyNumberFormat="1" applyFont="1" applyFill="1" applyBorder="1" applyAlignment="1">
      <alignment horizontal="centerContinuous" vertical="center"/>
    </xf>
    <xf numFmtId="171" fontId="31" fillId="0" borderId="6" xfId="0" applyNumberFormat="1" applyFont="1" applyFill="1" applyBorder="1" applyAlignment="1">
      <alignment horizontal="centerContinuous" vertical="center"/>
    </xf>
    <xf numFmtId="171" fontId="38" fillId="0" borderId="6" xfId="0" applyNumberFormat="1" applyFont="1" applyFill="1" applyBorder="1" applyAlignment="1">
      <alignment horizontal="centerContinuous" vertical="center"/>
    </xf>
    <xf numFmtId="171" fontId="38" fillId="0" borderId="7" xfId="0" applyNumberFormat="1" applyFont="1" applyFill="1" applyBorder="1" applyAlignment="1">
      <alignment horizontal="centerContinuous" vertical="center"/>
    </xf>
    <xf numFmtId="0" fontId="38"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wrapText="1"/>
    </xf>
    <xf numFmtId="0" fontId="38" fillId="4" borderId="1" xfId="0" applyFont="1" applyFill="1" applyBorder="1" applyAlignment="1">
      <alignment horizontal="center" vertical="top" wrapText="1"/>
    </xf>
    <xf numFmtId="49" fontId="10" fillId="4" borderId="1" xfId="0" applyNumberFormat="1" applyFont="1" applyFill="1" applyBorder="1" applyAlignment="1">
      <alignment horizontal="center" vertical="top" wrapText="1"/>
    </xf>
    <xf numFmtId="165" fontId="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xf>
    <xf numFmtId="3"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xf>
    <xf numFmtId="10" fontId="5"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8" fillId="0" borderId="1" xfId="0" applyFont="1" applyFill="1" applyBorder="1" applyAlignment="1">
      <alignment horizontal="center" vertical="top"/>
    </xf>
    <xf numFmtId="0" fontId="6" fillId="0" borderId="2" xfId="0" applyFont="1" applyFill="1" applyBorder="1" applyAlignment="1">
      <alignment horizontal="left" vertical="top"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1" fontId="6" fillId="0" borderId="1" xfId="0" applyNumberFormat="1" applyFont="1" applyFill="1" applyBorder="1" applyAlignment="1">
      <alignment horizontal="center" vertical="center" wrapText="1"/>
    </xf>
    <xf numFmtId="0" fontId="0" fillId="0" borderId="0" xfId="0" applyFill="1" applyAlignment="1">
      <alignment horizontal="center" vertical="center"/>
    </xf>
    <xf numFmtId="164" fontId="6"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167" fontId="5" fillId="0" borderId="1" xfId="0" applyNumberFormat="1" applyFont="1" applyFill="1" applyBorder="1" applyAlignment="1">
      <alignment horizontal="center" vertical="center" wrapText="1"/>
    </xf>
    <xf numFmtId="169" fontId="5"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5"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0" borderId="0" xfId="0" applyFont="1" applyFill="1" applyAlignment="1">
      <alignment vertical="top"/>
    </xf>
    <xf numFmtId="0" fontId="0" fillId="0" borderId="1" xfId="0" applyFill="1" applyBorder="1" applyAlignment="1">
      <alignment horizontal="center" vertical="center"/>
    </xf>
    <xf numFmtId="0" fontId="1" fillId="0" borderId="0" xfId="0" applyFont="1" applyFill="1" applyAlignment="1">
      <alignment horizontal="center" vertical="center"/>
    </xf>
    <xf numFmtId="168"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164" fontId="7" fillId="0" borderId="1" xfId="0" applyNumberFormat="1" applyFont="1" applyFill="1" applyBorder="1" applyAlignment="1">
      <alignment horizontal="center" vertical="top" wrapText="1"/>
    </xf>
    <xf numFmtId="0" fontId="6" fillId="0" borderId="0" xfId="0" applyFont="1" applyFill="1" applyAlignment="1">
      <alignment horizontal="left" vertical="center" wrapText="1" shrinkToFit="1"/>
    </xf>
    <xf numFmtId="0" fontId="6" fillId="0" borderId="0" xfId="0" applyFont="1" applyFill="1" applyAlignment="1">
      <alignment horizontal="center" vertical="center" wrapText="1" shrinkToFit="1"/>
    </xf>
    <xf numFmtId="0" fontId="6" fillId="0" borderId="1" xfId="0" applyFont="1" applyFill="1" applyBorder="1" applyAlignment="1">
      <alignment horizontal="left" vertical="center" wrapText="1" shrinkToFit="1"/>
    </xf>
    <xf numFmtId="0" fontId="6" fillId="0" borderId="1" xfId="0" applyFont="1" applyFill="1" applyBorder="1" applyAlignment="1">
      <alignment horizontal="center" vertical="center" wrapText="1" shrinkToFit="1"/>
    </xf>
    <xf numFmtId="1" fontId="6" fillId="0" borderId="1" xfId="0" applyNumberFormat="1" applyFont="1" applyFill="1" applyBorder="1" applyAlignment="1">
      <alignment horizontal="center" vertical="center" wrapText="1" shrinkToFi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 xfId="0" applyNumberFormat="1" applyFont="1" applyFill="1" applyBorder="1" applyAlignment="1">
      <alignment horizontal="center" vertical="center" wrapText="1" shrinkToFit="1"/>
    </xf>
    <xf numFmtId="49" fontId="6" fillId="0" borderId="1" xfId="0" applyNumberFormat="1" applyFont="1" applyFill="1" applyBorder="1" applyAlignment="1">
      <alignment horizontal="left" vertical="center" wrapText="1" shrinkToFit="1"/>
    </xf>
    <xf numFmtId="0" fontId="6" fillId="0" borderId="1" xfId="0" applyFont="1" applyFill="1" applyBorder="1" applyAlignment="1">
      <alignment vertical="center" wrapText="1" shrinkToFit="1"/>
    </xf>
    <xf numFmtId="0" fontId="6" fillId="0" borderId="1" xfId="1" applyFont="1" applyFill="1" applyBorder="1" applyAlignment="1">
      <alignment horizontal="left" vertical="center" wrapText="1" shrinkToFit="1"/>
    </xf>
    <xf numFmtId="14" fontId="6" fillId="0" borderId="1" xfId="0" applyNumberFormat="1" applyFont="1" applyFill="1" applyBorder="1" applyAlignment="1">
      <alignment horizontal="center" vertical="center" wrapText="1" shrinkToFit="1"/>
    </xf>
    <xf numFmtId="0" fontId="6" fillId="0" borderId="1" xfId="0" applyFont="1" applyFill="1" applyBorder="1" applyAlignment="1">
      <alignment horizontal="left" vertical="top" wrapText="1" shrinkToFit="1"/>
    </xf>
    <xf numFmtId="0" fontId="6" fillId="0" borderId="3" xfId="0" applyFont="1" applyFill="1" applyBorder="1" applyAlignment="1">
      <alignment horizontal="left" vertical="top" wrapText="1" shrinkToFit="1"/>
    </xf>
    <xf numFmtId="14" fontId="6" fillId="0" borderId="3" xfId="0" applyNumberFormat="1" applyFont="1" applyFill="1" applyBorder="1" applyAlignment="1">
      <alignment horizontal="center" vertical="center" wrapText="1" shrinkToFit="1"/>
    </xf>
    <xf numFmtId="0" fontId="6" fillId="0" borderId="2" xfId="0" applyNumberFormat="1" applyFont="1" applyFill="1" applyBorder="1" applyAlignment="1">
      <alignment horizontal="center" vertical="center" wrapText="1" shrinkToFit="1"/>
    </xf>
    <xf numFmtId="0" fontId="6" fillId="0" borderId="11" xfId="0" applyFont="1" applyFill="1" applyBorder="1" applyAlignment="1">
      <alignment horizontal="left" vertical="center" wrapText="1" shrinkToFit="1"/>
    </xf>
    <xf numFmtId="14" fontId="6" fillId="0" borderId="2" xfId="0" applyNumberFormat="1" applyFont="1" applyFill="1" applyBorder="1" applyAlignment="1">
      <alignment horizontal="center" vertical="center" wrapText="1" shrinkToFit="1"/>
    </xf>
    <xf numFmtId="0" fontId="7" fillId="0" borderId="1" xfId="0" applyFont="1" applyFill="1" applyBorder="1" applyAlignment="1">
      <alignment vertical="center" wrapText="1" shrinkToFit="1"/>
    </xf>
    <xf numFmtId="0" fontId="7" fillId="0" borderId="1" xfId="0" applyFont="1" applyFill="1" applyBorder="1" applyAlignment="1">
      <alignment horizontal="left" vertical="center" wrapText="1" shrinkToFit="1"/>
    </xf>
    <xf numFmtId="14" fontId="7" fillId="0" borderId="2" xfId="0" applyNumberFormat="1" applyFont="1" applyFill="1" applyBorder="1" applyAlignment="1">
      <alignment horizontal="center" vertical="center" wrapText="1" shrinkToFit="1"/>
    </xf>
    <xf numFmtId="0" fontId="7" fillId="0" borderId="0" xfId="0" applyFont="1" applyFill="1" applyBorder="1" applyAlignment="1">
      <alignment horizontal="center" vertical="center" wrapText="1"/>
    </xf>
    <xf numFmtId="0" fontId="7" fillId="0" borderId="0" xfId="0" applyFont="1" applyFill="1" applyAlignment="1">
      <alignment horizontal="center" vertical="center" wrapText="1"/>
    </xf>
    <xf numFmtId="0" fontId="6" fillId="0" borderId="4" xfId="0" applyFont="1" applyFill="1" applyBorder="1" applyAlignment="1">
      <alignment vertical="center" wrapText="1" shrinkToFit="1"/>
    </xf>
    <xf numFmtId="0" fontId="7" fillId="0" borderId="1" xfId="0" applyNumberFormat="1" applyFont="1" applyFill="1" applyBorder="1" applyAlignment="1">
      <alignment horizontal="left" vertical="center" wrapText="1" shrinkToFit="1"/>
    </xf>
    <xf numFmtId="0" fontId="6" fillId="0" borderId="4" xfId="0" applyNumberFormat="1" applyFont="1" applyFill="1" applyBorder="1" applyAlignment="1">
      <alignment horizontal="center" vertical="center" wrapText="1" shrinkToFit="1"/>
    </xf>
    <xf numFmtId="0" fontId="6" fillId="0" borderId="4" xfId="0" applyNumberFormat="1" applyFont="1" applyFill="1" applyBorder="1" applyAlignment="1">
      <alignment horizontal="left" vertical="center" wrapText="1" shrinkToFit="1"/>
    </xf>
    <xf numFmtId="0" fontId="42" fillId="0" borderId="1" xfId="0" applyNumberFormat="1" applyFont="1" applyFill="1" applyBorder="1" applyAlignment="1">
      <alignment horizontal="left" vertical="center" wrapText="1" shrinkToFit="1"/>
    </xf>
    <xf numFmtId="0" fontId="42" fillId="0" borderId="1" xfId="0" applyFont="1" applyFill="1" applyBorder="1" applyAlignment="1">
      <alignment vertical="center" wrapText="1" shrinkToFit="1"/>
    </xf>
    <xf numFmtId="0" fontId="42" fillId="0" borderId="1" xfId="0" applyFont="1" applyFill="1" applyBorder="1" applyAlignment="1">
      <alignment horizontal="left" vertical="center" wrapText="1" shrinkToFit="1"/>
    </xf>
    <xf numFmtId="0" fontId="13" fillId="0" borderId="1" xfId="0" applyFont="1" applyFill="1" applyBorder="1" applyAlignment="1">
      <alignment horizontal="left" vertical="center" wrapText="1" shrinkToFit="1"/>
    </xf>
    <xf numFmtId="0" fontId="5"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14" fontId="7" fillId="0" borderId="1" xfId="0" applyNumberFormat="1" applyFont="1" applyFill="1" applyBorder="1" applyAlignment="1">
      <alignment horizontal="center" vertical="center" wrapText="1" shrinkToFit="1"/>
    </xf>
    <xf numFmtId="0" fontId="7" fillId="0" borderId="2" xfId="0" applyFont="1" applyFill="1" applyBorder="1" applyAlignment="1">
      <alignment vertical="center" wrapText="1"/>
    </xf>
    <xf numFmtId="0" fontId="6" fillId="0" borderId="2" xfId="0" applyFont="1" applyFill="1" applyBorder="1" applyAlignment="1">
      <alignment vertical="center" wrapText="1" shrinkToFit="1"/>
    </xf>
    <xf numFmtId="0" fontId="7" fillId="0" borderId="2" xfId="0" applyFont="1" applyFill="1" applyBorder="1" applyAlignment="1">
      <alignment vertical="center" wrapText="1" shrinkToFit="1"/>
    </xf>
    <xf numFmtId="0" fontId="7" fillId="0" borderId="2" xfId="0" applyFont="1" applyFill="1" applyBorder="1" applyAlignment="1">
      <alignment horizontal="left" vertical="center" wrapText="1" shrinkToFit="1"/>
    </xf>
    <xf numFmtId="0" fontId="6" fillId="0" borderId="2" xfId="0" applyFont="1" applyFill="1" applyBorder="1" applyAlignment="1">
      <alignment vertical="center" wrapText="1"/>
    </xf>
    <xf numFmtId="0" fontId="6" fillId="0" borderId="2" xfId="0" applyFont="1" applyFill="1" applyBorder="1" applyAlignment="1">
      <alignment horizontal="left" vertical="center" wrapText="1" shrinkToFit="1"/>
    </xf>
    <xf numFmtId="16" fontId="6" fillId="0" borderId="1" xfId="0" applyNumberFormat="1" applyFont="1" applyFill="1" applyBorder="1" applyAlignment="1">
      <alignment horizontal="center" vertical="center" wrapText="1" shrinkToFit="1"/>
    </xf>
    <xf numFmtId="0" fontId="7" fillId="0" borderId="1" xfId="0" applyFont="1" applyFill="1" applyBorder="1" applyAlignment="1">
      <alignment horizontal="left" vertical="top" wrapText="1" shrinkToFit="1"/>
    </xf>
    <xf numFmtId="0" fontId="6" fillId="0" borderId="2" xfId="0" applyFont="1" applyFill="1" applyBorder="1" applyAlignment="1">
      <alignment horizontal="left" vertical="top" wrapText="1" shrinkToFit="1"/>
    </xf>
    <xf numFmtId="16" fontId="6" fillId="0" borderId="2" xfId="0" applyNumberFormat="1" applyFont="1" applyFill="1" applyBorder="1" applyAlignment="1">
      <alignment horizontal="center" vertical="center" wrapText="1" shrinkToFit="1"/>
    </xf>
    <xf numFmtId="0" fontId="6" fillId="0" borderId="3" xfId="0" applyNumberFormat="1" applyFont="1" applyFill="1" applyBorder="1" applyAlignment="1">
      <alignment horizontal="center" vertical="center" wrapText="1" shrinkToFit="1"/>
    </xf>
    <xf numFmtId="0" fontId="7" fillId="0" borderId="1" xfId="0" applyFont="1" applyFill="1" applyBorder="1" applyAlignment="1">
      <alignment vertical="top" wrapText="1" shrinkToFit="1"/>
    </xf>
    <xf numFmtId="0" fontId="6" fillId="0" borderId="4" xfId="0" applyFont="1" applyFill="1" applyBorder="1" applyAlignment="1">
      <alignment vertical="top" wrapText="1" shrinkToFit="1"/>
    </xf>
    <xf numFmtId="0" fontId="6" fillId="0" borderId="2" xfId="0" applyFont="1" applyFill="1" applyBorder="1" applyAlignment="1">
      <alignment vertical="top" wrapText="1" shrinkToFit="1"/>
    </xf>
    <xf numFmtId="0" fontId="7" fillId="0" borderId="5" xfId="0" applyFont="1" applyFill="1" applyBorder="1" applyAlignment="1">
      <alignment horizontal="left" vertical="center" wrapText="1" shrinkToFit="1"/>
    </xf>
    <xf numFmtId="0" fontId="6" fillId="0" borderId="5" xfId="0" applyFont="1" applyFill="1" applyBorder="1" applyAlignment="1">
      <alignment horizontal="left" vertical="center" wrapText="1" shrinkToFit="1"/>
    </xf>
    <xf numFmtId="0" fontId="7" fillId="0" borderId="1" xfId="0" applyFont="1" applyFill="1" applyBorder="1" applyAlignment="1">
      <alignment horizontal="left" vertical="top" wrapText="1"/>
    </xf>
    <xf numFmtId="2" fontId="6" fillId="0" borderId="1" xfId="0" applyNumberFormat="1" applyFont="1" applyFill="1" applyBorder="1" applyAlignment="1">
      <alignment horizontal="center" vertical="center" wrapText="1" shrinkToFit="1"/>
    </xf>
    <xf numFmtId="49" fontId="7" fillId="0" borderId="1" xfId="0" applyNumberFormat="1" applyFont="1" applyFill="1" applyBorder="1" applyAlignment="1">
      <alignment vertical="center" wrapText="1" shrinkToFit="1"/>
    </xf>
    <xf numFmtId="49" fontId="6" fillId="0" borderId="1" xfId="0" applyNumberFormat="1" applyFont="1" applyFill="1" applyBorder="1" applyAlignment="1">
      <alignment vertical="center" wrapText="1" shrinkToFit="1"/>
    </xf>
    <xf numFmtId="0" fontId="6" fillId="0" borderId="1" xfId="0" applyNumberFormat="1" applyFont="1" applyFill="1" applyBorder="1" applyAlignment="1">
      <alignment vertical="center" wrapText="1" shrinkToFit="1"/>
    </xf>
    <xf numFmtId="0" fontId="6" fillId="0" borderId="2" xfId="0" applyNumberFormat="1" applyFont="1" applyFill="1" applyBorder="1" applyAlignment="1">
      <alignment vertical="center" wrapText="1" shrinkToFit="1"/>
    </xf>
    <xf numFmtId="0" fontId="6" fillId="0" borderId="0" xfId="0" applyFont="1" applyFill="1" applyBorder="1" applyAlignment="1">
      <alignment horizontal="center" vertical="top" wrapText="1"/>
    </xf>
    <xf numFmtId="0" fontId="6" fillId="0" borderId="0" xfId="0" applyFont="1" applyFill="1" applyAlignment="1">
      <alignment horizontal="center" vertical="top" wrapText="1"/>
    </xf>
    <xf numFmtId="0" fontId="7" fillId="0" borderId="1" xfId="0" applyFont="1" applyFill="1" applyBorder="1" applyAlignment="1">
      <alignment horizontal="left" vertical="center" wrapText="1"/>
    </xf>
    <xf numFmtId="0" fontId="6" fillId="0" borderId="0" xfId="0" applyFont="1" applyFill="1" applyBorder="1" applyAlignment="1">
      <alignment vertical="center" wrapText="1" shrinkToFit="1"/>
    </xf>
    <xf numFmtId="0" fontId="6" fillId="0" borderId="0" xfId="0" applyFont="1" applyFill="1" applyBorder="1" applyAlignment="1">
      <alignment horizontal="left" vertical="center" wrapText="1" shrinkToFit="1"/>
    </xf>
    <xf numFmtId="0" fontId="6" fillId="0" borderId="0" xfId="0" applyNumberFormat="1" applyFont="1" applyFill="1" applyAlignment="1">
      <alignment horizontal="center" vertical="center" wrapText="1" shrinkToFit="1"/>
    </xf>
    <xf numFmtId="0" fontId="6" fillId="0" borderId="0" xfId="0" applyFont="1" applyFill="1" applyAlignment="1">
      <alignment vertical="center" wrapText="1" shrinkToFit="1"/>
    </xf>
    <xf numFmtId="0" fontId="6" fillId="0" borderId="0" xfId="0" applyFont="1" applyFill="1" applyBorder="1" applyAlignment="1">
      <alignment vertical="center" wrapText="1"/>
    </xf>
    <xf numFmtId="0" fontId="6" fillId="0" borderId="0" xfId="0" applyFont="1" applyFill="1" applyAlignment="1">
      <alignment vertical="center" wrapText="1"/>
    </xf>
    <xf numFmtId="0" fontId="5" fillId="0" borderId="1" xfId="0" applyFont="1" applyFill="1" applyBorder="1" applyAlignment="1">
      <alignment horizontal="left" vertical="center" wrapText="1" shrinkToFit="1"/>
    </xf>
    <xf numFmtId="0" fontId="6" fillId="0" borderId="4" xfId="0" applyNumberFormat="1" applyFont="1" applyFill="1" applyBorder="1" applyAlignment="1">
      <alignment horizontal="left" vertical="top" wrapText="1" shrinkToFit="1"/>
    </xf>
    <xf numFmtId="0" fontId="5" fillId="0" borderId="2" xfId="0" applyFont="1" applyFill="1" applyBorder="1" applyAlignment="1">
      <alignment horizontal="left" vertical="center" wrapText="1" shrinkToFit="1"/>
    </xf>
    <xf numFmtId="0" fontId="6" fillId="0" borderId="1" xfId="0" applyFont="1" applyFill="1" applyBorder="1" applyAlignment="1">
      <alignment horizontal="left" vertical="center" wrapText="1" indent="2" shrinkToFit="1"/>
    </xf>
    <xf numFmtId="0" fontId="0" fillId="0" borderId="0" xfId="0" applyFont="1" applyFill="1" applyBorder="1"/>
    <xf numFmtId="0" fontId="0" fillId="0" borderId="0" xfId="0" applyFont="1" applyFill="1"/>
    <xf numFmtId="0" fontId="7" fillId="0" borderId="0" xfId="0" applyFont="1" applyFill="1" applyBorder="1" applyAlignment="1">
      <alignment horizontal="center" vertical="top" wrapText="1"/>
    </xf>
    <xf numFmtId="0" fontId="7" fillId="0" borderId="0" xfId="0" applyFont="1" applyFill="1" applyAlignment="1">
      <alignment horizontal="center" vertical="top" wrapText="1"/>
    </xf>
    <xf numFmtId="49" fontId="7" fillId="0" borderId="2" xfId="0" applyNumberFormat="1" applyFont="1" applyFill="1" applyBorder="1" applyAlignment="1">
      <alignment horizontal="left" vertical="center" wrapText="1" shrinkToFit="1"/>
    </xf>
    <xf numFmtId="0" fontId="6" fillId="0" borderId="2" xfId="0" applyNumberFormat="1" applyFont="1" applyFill="1" applyBorder="1" applyAlignment="1">
      <alignment horizontal="left" vertical="center" wrapText="1" shrinkToFit="1"/>
    </xf>
    <xf numFmtId="0" fontId="7" fillId="0" borderId="3" xfId="0" applyFont="1" applyFill="1" applyBorder="1" applyAlignment="1">
      <alignment horizontal="left" vertical="center" wrapText="1" shrinkToFit="1"/>
    </xf>
    <xf numFmtId="0" fontId="7" fillId="0" borderId="2" xfId="1" applyFont="1" applyFill="1" applyBorder="1" applyAlignment="1">
      <alignment horizontal="left" vertical="center" wrapText="1" shrinkToFit="1"/>
    </xf>
    <xf numFmtId="0" fontId="6" fillId="0" borderId="2" xfId="1" applyFont="1" applyFill="1" applyBorder="1" applyAlignment="1">
      <alignment horizontal="left" vertical="top" wrapText="1" shrinkToFit="1"/>
    </xf>
    <xf numFmtId="0" fontId="7" fillId="0" borderId="2" xfId="0" applyFont="1" applyFill="1" applyBorder="1" applyAlignment="1">
      <alignment horizontal="left" vertical="top" wrapText="1" shrinkToFit="1"/>
    </xf>
    <xf numFmtId="49" fontId="6" fillId="0" borderId="2" xfId="0" applyNumberFormat="1" applyFont="1" applyFill="1" applyBorder="1" applyAlignment="1">
      <alignment horizontal="left" vertical="center" wrapText="1" shrinkToFit="1"/>
    </xf>
    <xf numFmtId="0" fontId="13" fillId="0" borderId="2" xfId="0" applyNumberFormat="1" applyFont="1" applyFill="1" applyBorder="1" applyAlignment="1">
      <alignment horizontal="left" vertical="center" wrapText="1" shrinkToFit="1"/>
    </xf>
    <xf numFmtId="0" fontId="13" fillId="0" borderId="2" xfId="0" applyFont="1" applyFill="1" applyBorder="1" applyAlignment="1">
      <alignment vertical="center" wrapText="1" shrinkToFit="1"/>
    </xf>
    <xf numFmtId="0" fontId="13" fillId="0" borderId="2" xfId="0" applyFont="1" applyFill="1" applyBorder="1" applyAlignment="1">
      <alignment horizontal="left" vertical="center" wrapText="1" shrinkToFit="1"/>
    </xf>
    <xf numFmtId="0" fontId="13" fillId="0" borderId="2" xfId="0" applyFont="1" applyFill="1" applyBorder="1" applyAlignment="1">
      <alignment horizontal="left" vertical="top" wrapText="1"/>
    </xf>
    <xf numFmtId="0" fontId="7" fillId="0" borderId="3" xfId="0" applyFont="1" applyFill="1" applyBorder="1" applyAlignment="1">
      <alignment horizontal="left" vertical="top" wrapText="1" shrinkToFit="1"/>
    </xf>
    <xf numFmtId="0" fontId="7" fillId="0" borderId="2" xfId="0" applyFont="1" applyFill="1" applyBorder="1" applyAlignment="1">
      <alignment horizontal="left" vertical="center" wrapText="1"/>
    </xf>
    <xf numFmtId="0" fontId="7" fillId="0" borderId="2" xfId="0" applyFont="1" applyFill="1" applyBorder="1" applyAlignment="1">
      <alignment horizontal="left" vertical="top" wrapText="1"/>
    </xf>
    <xf numFmtId="0" fontId="6" fillId="0" borderId="2" xfId="0" applyFont="1" applyFill="1" applyBorder="1" applyAlignment="1">
      <alignment horizontal="left" vertical="center" wrapText="1"/>
    </xf>
    <xf numFmtId="0" fontId="11" fillId="0" borderId="0" xfId="0" applyFont="1" applyFill="1" applyAlignment="1">
      <alignment horizontal="center" vertical="center"/>
    </xf>
    <xf numFmtId="0" fontId="6" fillId="0" borderId="4" xfId="0" applyFont="1" applyFill="1" applyBorder="1" applyAlignment="1">
      <alignment vertical="center" wrapText="1"/>
    </xf>
    <xf numFmtId="10" fontId="5" fillId="0" borderId="1" xfId="0" applyNumberFormat="1" applyFont="1" applyFill="1" applyBorder="1" applyAlignment="1">
      <alignment horizontal="center" vertical="top" wrapText="1"/>
    </xf>
    <xf numFmtId="16" fontId="6" fillId="0" borderId="1" xfId="0" applyNumberFormat="1" applyFont="1" applyFill="1" applyBorder="1" applyAlignment="1">
      <alignment horizontal="center" vertical="top"/>
    </xf>
    <xf numFmtId="0" fontId="10" fillId="0" borderId="1" xfId="0" applyFont="1" applyFill="1" applyBorder="1" applyAlignment="1">
      <alignment horizontal="center" vertical="top"/>
    </xf>
    <xf numFmtId="0" fontId="10" fillId="0" borderId="1" xfId="0" applyFont="1" applyFill="1" applyBorder="1" applyAlignment="1">
      <alignment vertical="top" wrapText="1"/>
    </xf>
    <xf numFmtId="0" fontId="26" fillId="0" borderId="1" xfId="0" applyFont="1" applyFill="1" applyBorder="1" applyAlignment="1">
      <alignment horizontal="center" vertical="top" wrapText="1"/>
    </xf>
    <xf numFmtId="0" fontId="24" fillId="0" borderId="1" xfId="0" applyFont="1" applyFill="1" applyBorder="1" applyAlignment="1">
      <alignment horizontal="center" vertical="top" wrapText="1"/>
    </xf>
    <xf numFmtId="3" fontId="6" fillId="0" borderId="1" xfId="0" applyNumberFormat="1" applyFont="1" applyFill="1" applyBorder="1" applyAlignment="1">
      <alignment horizontal="center" vertical="top" wrapText="1"/>
    </xf>
    <xf numFmtId="166" fontId="13" fillId="0" borderId="1" xfId="0" applyNumberFormat="1" applyFont="1" applyFill="1" applyBorder="1" applyAlignment="1">
      <alignment vertical="center" wrapText="1"/>
    </xf>
    <xf numFmtId="166" fontId="13" fillId="0" borderId="1" xfId="0" applyNumberFormat="1" applyFont="1" applyFill="1" applyBorder="1" applyAlignment="1">
      <alignment horizontal="left" vertical="center" wrapText="1"/>
    </xf>
    <xf numFmtId="165" fontId="26" fillId="0" borderId="1" xfId="0" applyNumberFormat="1" applyFont="1" applyFill="1" applyBorder="1" applyAlignment="1">
      <alignment horizontal="center" vertical="center" wrapText="1"/>
    </xf>
    <xf numFmtId="0" fontId="21" fillId="0" borderId="1" xfId="0" applyFont="1" applyFill="1" applyBorder="1" applyAlignment="1">
      <alignment vertical="top" wrapText="1"/>
    </xf>
    <xf numFmtId="165" fontId="45" fillId="0" borderId="1" xfId="0" applyNumberFormat="1" applyFont="1" applyFill="1" applyBorder="1" applyAlignment="1">
      <alignment horizontal="center" vertical="center" wrapText="1"/>
    </xf>
    <xf numFmtId="0" fontId="17" fillId="0" borderId="0" xfId="0" applyFont="1" applyFill="1" applyBorder="1" applyAlignment="1">
      <alignment vertical="center"/>
    </xf>
    <xf numFmtId="0" fontId="16" fillId="0" borderId="0" xfId="0" applyFont="1" applyFill="1" applyBorder="1" applyAlignment="1">
      <alignment vertical="top"/>
    </xf>
    <xf numFmtId="0" fontId="17" fillId="0" borderId="0" xfId="0" applyFont="1" applyFill="1" applyBorder="1" applyAlignment="1">
      <alignment vertical="top"/>
    </xf>
    <xf numFmtId="0" fontId="19" fillId="0" borderId="1" xfId="0" applyFont="1" applyFill="1" applyBorder="1" applyAlignment="1">
      <alignment wrapText="1"/>
    </xf>
    <xf numFmtId="0" fontId="17" fillId="0" borderId="1" xfId="0" applyFont="1" applyFill="1" applyBorder="1" applyAlignment="1">
      <alignment vertical="top" wrapText="1"/>
    </xf>
    <xf numFmtId="0" fontId="24" fillId="0" borderId="1" xfId="0" applyFont="1" applyFill="1" applyBorder="1" applyAlignment="1">
      <alignment vertical="top" wrapText="1"/>
    </xf>
    <xf numFmtId="0" fontId="44" fillId="0" borderId="1" xfId="0" applyFont="1" applyFill="1" applyBorder="1" applyAlignment="1">
      <alignment vertical="top" wrapText="1"/>
    </xf>
    <xf numFmtId="0" fontId="45" fillId="0" borderId="1" xfId="0" applyFont="1" applyFill="1" applyBorder="1" applyAlignment="1">
      <alignment vertical="top" wrapText="1"/>
    </xf>
    <xf numFmtId="49" fontId="24" fillId="0" borderId="2" xfId="0" applyNumberFormat="1" applyFont="1" applyFill="1" applyBorder="1" applyAlignment="1">
      <alignment vertical="top" wrapText="1"/>
    </xf>
    <xf numFmtId="0" fontId="24" fillId="0" borderId="2" xfId="0" applyFont="1" applyFill="1" applyBorder="1" applyAlignment="1">
      <alignment vertical="top" wrapText="1"/>
    </xf>
    <xf numFmtId="0" fontId="0" fillId="0" borderId="0" xfId="0" applyFill="1" applyBorder="1" applyAlignment="1"/>
    <xf numFmtId="0" fontId="0" fillId="0" borderId="0" xfId="0" applyFill="1" applyBorder="1" applyAlignment="1">
      <alignment vertical="top"/>
    </xf>
    <xf numFmtId="0" fontId="19" fillId="0" borderId="5" xfId="0" applyFont="1" applyFill="1" applyBorder="1" applyAlignment="1">
      <alignment horizontal="center" vertical="top" wrapText="1"/>
    </xf>
    <xf numFmtId="0" fontId="20" fillId="0" borderId="5" xfId="0" applyFont="1" applyFill="1" applyBorder="1" applyAlignment="1">
      <alignment horizontal="center"/>
    </xf>
    <xf numFmtId="165" fontId="6" fillId="0" borderId="5" xfId="0" applyNumberFormat="1" applyFont="1" applyFill="1" applyBorder="1" applyAlignment="1">
      <alignment horizontal="center" vertical="center" wrapText="1"/>
    </xf>
    <xf numFmtId="165" fontId="26" fillId="0" borderId="5" xfId="0" applyNumberFormat="1" applyFont="1" applyFill="1" applyBorder="1" applyAlignment="1">
      <alignment horizontal="center" vertical="center" wrapText="1"/>
    </xf>
    <xf numFmtId="4" fontId="28" fillId="0" borderId="5" xfId="0" applyNumberFormat="1" applyFont="1" applyFill="1" applyBorder="1" applyAlignment="1">
      <alignment horizontal="center" vertical="center" wrapText="1"/>
    </xf>
    <xf numFmtId="165" fontId="24" fillId="0" borderId="5" xfId="0" applyNumberFormat="1" applyFont="1" applyFill="1" applyBorder="1" applyAlignment="1">
      <alignment horizontal="center" vertical="center" wrapText="1"/>
    </xf>
    <xf numFmtId="165" fontId="45" fillId="0" borderId="5" xfId="0" applyNumberFormat="1" applyFont="1" applyFill="1" applyBorder="1" applyAlignment="1">
      <alignment horizontal="center" vertical="center" wrapText="1"/>
    </xf>
    <xf numFmtId="0" fontId="45" fillId="0" borderId="2" xfId="0" applyFont="1" applyFill="1" applyBorder="1" applyAlignment="1">
      <alignment vertical="top" wrapText="1"/>
    </xf>
    <xf numFmtId="0" fontId="27" fillId="0" borderId="2" xfId="0" applyFont="1" applyFill="1" applyBorder="1" applyAlignment="1">
      <alignment vertical="top" wrapText="1"/>
    </xf>
    <xf numFmtId="2" fontId="13" fillId="0" borderId="1" xfId="0" applyNumberFormat="1" applyFont="1" applyFill="1" applyBorder="1"/>
    <xf numFmtId="0" fontId="38" fillId="0" borderId="0" xfId="0" applyFont="1" applyAlignment="1">
      <alignment horizontal="left"/>
    </xf>
    <xf numFmtId="0" fontId="38" fillId="0" borderId="0" xfId="0" applyFont="1" applyAlignment="1">
      <alignment horizontal="right"/>
    </xf>
    <xf numFmtId="0" fontId="46" fillId="0" borderId="0" xfId="0" applyFont="1"/>
    <xf numFmtId="0" fontId="13" fillId="0" borderId="0" xfId="0" applyFont="1" applyAlignment="1">
      <alignment horizontal="right" vertical="center"/>
    </xf>
    <xf numFmtId="0" fontId="47" fillId="0" borderId="1" xfId="0" applyFont="1" applyBorder="1" applyAlignment="1">
      <alignment horizontal="center" vertical="center" wrapText="1"/>
    </xf>
    <xf numFmtId="0" fontId="48" fillId="0" borderId="1" xfId="0" applyFont="1" applyBorder="1" applyAlignment="1">
      <alignment horizontal="center" vertical="center" wrapText="1"/>
    </xf>
    <xf numFmtId="0" fontId="49" fillId="0" borderId="1" xfId="0" applyFont="1" applyBorder="1" applyAlignment="1">
      <alignment horizontal="center"/>
    </xf>
    <xf numFmtId="0" fontId="49" fillId="0" borderId="0" xfId="0" applyFont="1"/>
    <xf numFmtId="0" fontId="13" fillId="0" borderId="1" xfId="0" applyFont="1" applyBorder="1" applyAlignment="1">
      <alignment vertical="top" wrapText="1"/>
    </xf>
    <xf numFmtId="0" fontId="25" fillId="0" borderId="0" xfId="0" applyFont="1" applyAlignment="1">
      <alignment horizontal="right" vertical="center"/>
    </xf>
    <xf numFmtId="0" fontId="10" fillId="0" borderId="1" xfId="0" applyFont="1" applyBorder="1" applyAlignment="1">
      <alignment horizontal="center" vertical="center"/>
    </xf>
    <xf numFmtId="0" fontId="10" fillId="0" borderId="1" xfId="0" applyFont="1" applyBorder="1" applyAlignment="1">
      <alignment horizontal="center" vertical="top"/>
    </xf>
    <xf numFmtId="0" fontId="10" fillId="0" borderId="1" xfId="0" applyFont="1" applyBorder="1" applyAlignment="1">
      <alignment horizontal="left" vertical="top" wrapText="1"/>
    </xf>
    <xf numFmtId="0" fontId="0" fillId="0" borderId="1" xfId="0" applyBorder="1"/>
    <xf numFmtId="0" fontId="51" fillId="0" borderId="0" xfId="0" applyFont="1"/>
    <xf numFmtId="0" fontId="51" fillId="0" borderId="1" xfId="0" applyFont="1" applyFill="1" applyBorder="1" applyAlignment="1">
      <alignment vertical="center" wrapText="1"/>
    </xf>
    <xf numFmtId="0" fontId="51" fillId="0" borderId="2" xfId="0" applyFont="1" applyFill="1" applyBorder="1" applyAlignment="1">
      <alignment vertical="center" wrapText="1"/>
    </xf>
    <xf numFmtId="0" fontId="52" fillId="0" borderId="1" xfId="0" applyFont="1" applyFill="1" applyBorder="1" applyAlignment="1">
      <alignment vertical="center" wrapText="1"/>
    </xf>
    <xf numFmtId="0" fontId="0" fillId="0" borderId="0" xfId="0" applyFill="1"/>
    <xf numFmtId="0" fontId="51" fillId="0" borderId="0" xfId="0" applyFont="1" applyFill="1"/>
    <xf numFmtId="0" fontId="23" fillId="0" borderId="0" xfId="0" applyFont="1" applyAlignment="1">
      <alignment horizontal="right"/>
    </xf>
    <xf numFmtId="4" fontId="45" fillId="0" borderId="1" xfId="0" applyNumberFormat="1" applyFont="1" applyFill="1" applyBorder="1" applyAlignment="1">
      <alignment horizontal="center" vertical="center" wrapText="1"/>
    </xf>
    <xf numFmtId="4" fontId="26" fillId="0" borderId="1" xfId="0" applyNumberFormat="1" applyFont="1" applyFill="1" applyBorder="1" applyAlignment="1">
      <alignment horizontal="center" vertical="center" wrapText="1"/>
    </xf>
    <xf numFmtId="4" fontId="51" fillId="0" borderId="1" xfId="0" applyNumberFormat="1" applyFont="1" applyFill="1" applyBorder="1" applyAlignment="1">
      <alignment horizontal="center" vertical="center" wrapText="1"/>
    </xf>
    <xf numFmtId="4" fontId="26" fillId="0" borderId="2" xfId="0" applyNumberFormat="1" applyFont="1" applyFill="1" applyBorder="1" applyAlignment="1">
      <alignment horizontal="center" vertical="center" wrapText="1"/>
    </xf>
    <xf numFmtId="0" fontId="47" fillId="0" borderId="1" xfId="0" applyFont="1" applyBorder="1" applyAlignment="1">
      <alignment horizontal="left" vertical="top" wrapText="1"/>
    </xf>
    <xf numFmtId="0" fontId="13" fillId="0" borderId="1" xfId="0" applyFont="1" applyBorder="1" applyAlignment="1">
      <alignment horizontal="center" vertical="center" wrapText="1"/>
    </xf>
    <xf numFmtId="0" fontId="13" fillId="0" borderId="0" xfId="0" applyFont="1"/>
    <xf numFmtId="0" fontId="25" fillId="0" borderId="0" xfId="0" applyFont="1" applyAlignment="1">
      <alignment horizontal="center"/>
    </xf>
    <xf numFmtId="0" fontId="13" fillId="0" borderId="0" xfId="0" applyFont="1" applyAlignment="1">
      <alignment vertical="center" wrapText="1"/>
    </xf>
    <xf numFmtId="0" fontId="13" fillId="0" borderId="1" xfId="0" applyFont="1" applyBorder="1" applyAlignment="1">
      <alignment horizontal="justify" vertical="center" wrapText="1"/>
    </xf>
    <xf numFmtId="0" fontId="13" fillId="0" borderId="1" xfId="0" applyFont="1" applyBorder="1" applyAlignment="1">
      <alignment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indent="2"/>
    </xf>
    <xf numFmtId="0" fontId="13" fillId="0" borderId="0" xfId="0" applyFont="1" applyAlignment="1">
      <alignment horizontal="justify" vertical="center"/>
    </xf>
    <xf numFmtId="0" fontId="13" fillId="0" borderId="0" xfId="0" applyFont="1" applyBorder="1" applyAlignment="1">
      <alignment horizontal="center" vertical="center" wrapText="1"/>
    </xf>
    <xf numFmtId="0" fontId="47" fillId="0" borderId="1" xfId="0" applyFont="1" applyBorder="1" applyAlignment="1">
      <alignment horizontal="left" vertical="top" wrapText="1" indent="2"/>
    </xf>
    <xf numFmtId="0" fontId="13" fillId="0" borderId="1" xfId="0" applyFont="1" applyBorder="1" applyAlignment="1">
      <alignment horizontal="left" vertical="top" wrapText="1" indent="2"/>
    </xf>
    <xf numFmtId="0" fontId="13" fillId="0" borderId="1" xfId="0" applyFont="1" applyBorder="1" applyAlignment="1">
      <alignment horizontal="left" vertical="center" wrapText="1"/>
    </xf>
    <xf numFmtId="0" fontId="47" fillId="0" borderId="1" xfId="0" applyFont="1" applyFill="1" applyBorder="1" applyAlignment="1">
      <alignment horizontal="center" vertical="center" wrapText="1"/>
    </xf>
    <xf numFmtId="165" fontId="47" fillId="0" borderId="1"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left" vertical="center" wrapText="1"/>
    </xf>
    <xf numFmtId="164" fontId="6" fillId="0" borderId="1" xfId="0" applyNumberFormat="1" applyFont="1" applyFill="1" applyBorder="1" applyAlignment="1">
      <alignment horizontal="left" vertical="center" wrapText="1"/>
    </xf>
    <xf numFmtId="0" fontId="6" fillId="0" borderId="5" xfId="0" applyFont="1" applyFill="1" applyBorder="1" applyAlignment="1">
      <alignment horizontal="center" vertical="center" wrapText="1" shrinkToFit="1"/>
    </xf>
    <xf numFmtId="0" fontId="6" fillId="0" borderId="2" xfId="0" applyNumberFormat="1" applyFont="1" applyFill="1" applyBorder="1" applyAlignment="1">
      <alignment horizontal="center" vertical="center" wrapText="1" shrinkToFit="1"/>
    </xf>
    <xf numFmtId="0" fontId="5" fillId="0" borderId="1" xfId="0" applyFont="1" applyFill="1" applyBorder="1" applyAlignment="1">
      <alignment horizontal="center" vertical="center" wrapText="1"/>
    </xf>
    <xf numFmtId="165" fontId="6" fillId="0" borderId="1" xfId="0" applyNumberFormat="1" applyFont="1" applyFill="1" applyBorder="1" applyAlignment="1">
      <alignment horizontal="left" vertical="center" wrapText="1"/>
    </xf>
    <xf numFmtId="165" fontId="6" fillId="0" borderId="1" xfId="0" applyNumberFormat="1" applyFont="1" applyFill="1" applyBorder="1" applyAlignment="1">
      <alignment horizontal="left" vertical="center"/>
    </xf>
    <xf numFmtId="0" fontId="7" fillId="6" borderId="2" xfId="0" applyFont="1" applyFill="1" applyBorder="1" applyAlignment="1">
      <alignment horizontal="left" vertical="center" wrapText="1" shrinkToFit="1"/>
    </xf>
    <xf numFmtId="0" fontId="6" fillId="6" borderId="2" xfId="0" applyFont="1" applyFill="1" applyBorder="1" applyAlignment="1">
      <alignment horizontal="left" vertical="center" wrapText="1" shrinkToFit="1"/>
    </xf>
    <xf numFmtId="0" fontId="6" fillId="0" borderId="1" xfId="0" applyNumberFormat="1" applyFont="1" applyFill="1" applyBorder="1" applyAlignment="1">
      <alignment horizontal="left" vertical="center" wrapText="1" shrinkToFit="1"/>
    </xf>
    <xf numFmtId="14" fontId="6" fillId="0" borderId="11" xfId="0" applyNumberFormat="1" applyFont="1" applyFill="1" applyBorder="1" applyAlignment="1">
      <alignment vertical="center" wrapText="1" shrinkToFit="1"/>
    </xf>
    <xf numFmtId="14" fontId="6" fillId="0" borderId="5" xfId="0" applyNumberFormat="1" applyFont="1" applyFill="1" applyBorder="1" applyAlignment="1">
      <alignment horizontal="center" vertical="center" wrapText="1" shrinkToFit="1"/>
    </xf>
    <xf numFmtId="14" fontId="6" fillId="0" borderId="5" xfId="0" applyNumberFormat="1" applyFont="1" applyFill="1" applyBorder="1" applyAlignment="1">
      <alignment horizontal="left" vertical="center" wrapText="1" shrinkToFit="1"/>
    </xf>
    <xf numFmtId="14" fontId="7" fillId="0" borderId="11" xfId="0" applyNumberFormat="1" applyFont="1" applyFill="1" applyBorder="1" applyAlignment="1">
      <alignment vertical="center" wrapText="1" shrinkToFit="1"/>
    </xf>
    <xf numFmtId="14" fontId="6" fillId="0" borderId="11" xfId="0" applyNumberFormat="1" applyFont="1" applyFill="1" applyBorder="1" applyAlignment="1">
      <alignment horizontal="left" vertical="center" wrapText="1" shrinkToFit="1"/>
    </xf>
    <xf numFmtId="14" fontId="13" fillId="0" borderId="11" xfId="0" applyNumberFormat="1" applyFont="1" applyFill="1" applyBorder="1" applyAlignment="1">
      <alignment vertical="center" wrapText="1" shrinkToFit="1"/>
    </xf>
    <xf numFmtId="14" fontId="7" fillId="0" borderId="5" xfId="0" applyNumberFormat="1" applyFont="1" applyFill="1" applyBorder="1" applyAlignment="1">
      <alignment horizontal="center" vertical="center" wrapText="1" shrinkToFit="1"/>
    </xf>
    <xf numFmtId="14" fontId="7" fillId="0" borderId="5" xfId="0" applyNumberFormat="1" applyFont="1" applyFill="1" applyBorder="1" applyAlignment="1">
      <alignment horizontal="left" vertical="center" wrapText="1" shrinkToFit="1"/>
    </xf>
    <xf numFmtId="0" fontId="7" fillId="0" borderId="1" xfId="0" applyFont="1" applyFill="1" applyBorder="1" applyAlignment="1">
      <alignment horizontal="center" vertical="center" wrapText="1"/>
    </xf>
    <xf numFmtId="0" fontId="0" fillId="0" borderId="1" xfId="0" applyFont="1" applyFill="1" applyBorder="1"/>
    <xf numFmtId="0" fontId="7" fillId="0" borderId="1" xfId="0" applyFont="1" applyFill="1" applyBorder="1" applyAlignment="1">
      <alignment horizontal="center" vertical="top" wrapText="1"/>
    </xf>
    <xf numFmtId="0" fontId="13" fillId="0" borderId="1" xfId="0" applyFont="1" applyFill="1" applyBorder="1" applyAlignment="1">
      <alignment horizontal="left" vertical="top" wrapText="1"/>
    </xf>
    <xf numFmtId="14" fontId="13" fillId="0" borderId="5" xfId="0" applyNumberFormat="1" applyFont="1" applyFill="1" applyBorder="1" applyAlignment="1">
      <alignment horizontal="left" vertical="center" wrapText="1" shrinkToFit="1"/>
    </xf>
    <xf numFmtId="0" fontId="7" fillId="0" borderId="1" xfId="0" applyFont="1" applyFill="1" applyBorder="1" applyAlignment="1">
      <alignment vertical="top" wrapText="1"/>
    </xf>
    <xf numFmtId="0" fontId="42" fillId="0" borderId="1" xfId="0" applyFont="1" applyFill="1" applyBorder="1" applyAlignment="1">
      <alignment vertical="center" wrapText="1"/>
    </xf>
    <xf numFmtId="0" fontId="13" fillId="0" borderId="1" xfId="0" applyFont="1" applyFill="1" applyBorder="1" applyAlignment="1">
      <alignment vertical="top" wrapText="1"/>
    </xf>
    <xf numFmtId="14" fontId="7" fillId="0" borderId="12" xfId="0" applyNumberFormat="1" applyFont="1" applyFill="1" applyBorder="1" applyAlignment="1">
      <alignment horizontal="left" vertical="center" wrapText="1" shrinkToFit="1"/>
    </xf>
    <xf numFmtId="14" fontId="6" fillId="0" borderId="12" xfId="0" applyNumberFormat="1" applyFont="1" applyFill="1" applyBorder="1" applyAlignment="1">
      <alignment horizontal="left" vertical="center" wrapText="1" shrinkToFit="1"/>
    </xf>
    <xf numFmtId="0" fontId="5" fillId="0" borderId="1" xfId="0"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shrinkToFit="1"/>
    </xf>
    <xf numFmtId="0" fontId="54" fillId="0" borderId="1" xfId="0" applyFont="1" applyFill="1" applyBorder="1" applyAlignment="1">
      <alignment horizontal="center" vertical="center" wrapText="1"/>
    </xf>
    <xf numFmtId="0" fontId="54" fillId="0" borderId="0" xfId="0" applyFont="1" applyFill="1" applyBorder="1" applyAlignment="1">
      <alignment horizontal="center" vertical="center" wrapText="1"/>
    </xf>
    <xf numFmtId="0" fontId="54" fillId="0" borderId="0" xfId="0" applyFont="1" applyFill="1" applyAlignment="1">
      <alignment horizontal="center" vertical="center" wrapText="1"/>
    </xf>
    <xf numFmtId="0" fontId="6" fillId="0" borderId="1" xfId="0" applyFont="1" applyFill="1" applyBorder="1" applyAlignment="1">
      <alignment horizontal="left" vertical="center"/>
    </xf>
    <xf numFmtId="0" fontId="5" fillId="0" borderId="1" xfId="0" applyFont="1" applyFill="1" applyBorder="1" applyAlignment="1">
      <alignment vertical="center" wrapText="1" shrinkToFit="1"/>
    </xf>
    <xf numFmtId="0" fontId="0" fillId="0" borderId="1" xfId="0" applyFill="1" applyBorder="1" applyAlignment="1">
      <alignment horizontal="center" vertical="top"/>
    </xf>
    <xf numFmtId="3" fontId="6" fillId="0" borderId="1" xfId="0" applyNumberFormat="1" applyFont="1" applyFill="1" applyBorder="1" applyAlignment="1">
      <alignment horizontal="left" vertical="center" wrapText="1"/>
    </xf>
    <xf numFmtId="0" fontId="6" fillId="0" borderId="1" xfId="0" applyFont="1" applyFill="1" applyBorder="1" applyAlignment="1">
      <alignment vertical="top" wrapText="1" shrinkToFit="1"/>
    </xf>
    <xf numFmtId="167" fontId="6" fillId="0" borderId="1" xfId="0" applyNumberFormat="1" applyFont="1" applyFill="1" applyBorder="1" applyAlignment="1">
      <alignment horizontal="left" vertical="center" wrapText="1"/>
    </xf>
    <xf numFmtId="2" fontId="6" fillId="0" borderId="1" xfId="0" applyNumberFormat="1" applyFont="1" applyFill="1" applyBorder="1" applyAlignment="1">
      <alignment horizontal="left" vertical="center" wrapText="1"/>
    </xf>
    <xf numFmtId="168" fontId="6" fillId="0" borderId="1" xfId="0" applyNumberFormat="1" applyFont="1" applyFill="1" applyBorder="1" applyAlignment="1">
      <alignment horizontal="left" vertical="center" wrapText="1"/>
    </xf>
    <xf numFmtId="168" fontId="6" fillId="0" borderId="7" xfId="0" applyNumberFormat="1" applyFont="1" applyFill="1" applyBorder="1" applyAlignment="1">
      <alignment horizontal="left" vertical="center" wrapText="1"/>
    </xf>
    <xf numFmtId="0" fontId="6" fillId="6" borderId="1" xfId="0" applyFont="1" applyFill="1" applyBorder="1" applyAlignment="1">
      <alignment horizontal="left" vertical="top" wrapText="1" shrinkToFit="1"/>
    </xf>
    <xf numFmtId="0" fontId="7" fillId="6" borderId="2" xfId="0" applyFont="1" applyFill="1" applyBorder="1" applyAlignment="1">
      <alignment horizontal="left" vertical="top" wrapText="1" shrinkToFit="1"/>
    </xf>
    <xf numFmtId="0" fontId="6" fillId="6" borderId="1" xfId="0" applyFont="1" applyFill="1" applyBorder="1" applyAlignment="1">
      <alignment horizontal="left" vertical="center" wrapText="1"/>
    </xf>
    <xf numFmtId="0" fontId="45" fillId="0" borderId="2" xfId="0" applyFont="1" applyFill="1" applyBorder="1" applyAlignment="1">
      <alignment horizontal="center" vertical="top" wrapText="1"/>
    </xf>
    <xf numFmtId="0" fontId="24" fillId="0" borderId="2" xfId="0" applyFont="1" applyFill="1" applyBorder="1" applyAlignment="1">
      <alignment horizontal="center" vertical="top" wrapText="1"/>
    </xf>
    <xf numFmtId="0" fontId="19" fillId="0" borderId="1" xfId="0" applyFont="1" applyFill="1" applyBorder="1" applyAlignment="1">
      <alignment horizontal="center" vertical="center" wrapText="1"/>
    </xf>
    <xf numFmtId="0" fontId="19" fillId="0" borderId="1" xfId="0" applyFont="1" applyFill="1" applyBorder="1" applyAlignment="1">
      <alignment vertical="top" wrapText="1"/>
    </xf>
    <xf numFmtId="0" fontId="6" fillId="6" borderId="1" xfId="0" applyFont="1" applyFill="1" applyBorder="1" applyAlignment="1">
      <alignment horizontal="center" vertical="center" wrapText="1"/>
    </xf>
    <xf numFmtId="0" fontId="6" fillId="6"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51"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6" fillId="3" borderId="0" xfId="0" applyFont="1" applyFill="1" applyBorder="1" applyAlignment="1">
      <alignment vertical="center" wrapText="1"/>
    </xf>
    <xf numFmtId="0" fontId="6"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ont="1" applyFill="1" applyBorder="1"/>
    <xf numFmtId="0" fontId="6" fillId="3" borderId="1" xfId="0" applyFont="1" applyFill="1" applyBorder="1" applyAlignment="1">
      <alignment horizontal="center" vertical="top" wrapText="1"/>
    </xf>
    <xf numFmtId="0" fontId="7" fillId="3" borderId="1" xfId="0" applyFont="1" applyFill="1" applyBorder="1" applyAlignment="1">
      <alignment horizontal="center" vertical="top" wrapText="1"/>
    </xf>
    <xf numFmtId="0" fontId="13" fillId="0" borderId="1" xfId="0" applyFont="1" applyBorder="1" applyAlignment="1">
      <alignment horizontal="justify" vertical="center"/>
    </xf>
    <xf numFmtId="0" fontId="13" fillId="0" borderId="1" xfId="0" applyFont="1" applyBorder="1"/>
    <xf numFmtId="4" fontId="47" fillId="0" borderId="1" xfId="0" applyNumberFormat="1" applyFont="1" applyFill="1" applyBorder="1" applyAlignment="1">
      <alignment horizontal="center" vertical="center" wrapText="1"/>
    </xf>
    <xf numFmtId="4" fontId="13" fillId="0" borderId="1" xfId="0" applyNumberFormat="1" applyFont="1" applyBorder="1" applyAlignment="1">
      <alignment horizontal="center"/>
    </xf>
    <xf numFmtId="167" fontId="6" fillId="0" borderId="1" xfId="0" applyNumberFormat="1" applyFont="1" applyFill="1" applyBorder="1" applyAlignment="1">
      <alignment vertical="top" wrapText="1"/>
    </xf>
    <xf numFmtId="0" fontId="12" fillId="0" borderId="0" xfId="0" applyFont="1" applyFill="1" applyAlignment="1">
      <alignment horizontal="center" vertical="top"/>
    </xf>
    <xf numFmtId="0" fontId="12" fillId="0" borderId="0" xfId="0" applyFont="1" applyFill="1" applyAlignment="1">
      <alignment vertical="top"/>
    </xf>
    <xf numFmtId="0" fontId="10" fillId="0" borderId="0" xfId="0" applyFont="1" applyFill="1" applyAlignment="1">
      <alignment vertical="top"/>
    </xf>
    <xf numFmtId="0" fontId="23" fillId="0" borderId="0" xfId="0" applyFont="1" applyFill="1" applyAlignment="1">
      <alignment horizontal="right" vertical="top"/>
    </xf>
    <xf numFmtId="166" fontId="13" fillId="0" borderId="5" xfId="0" applyNumberFormat="1" applyFont="1" applyFill="1" applyBorder="1" applyAlignment="1">
      <alignment vertical="center"/>
    </xf>
    <xf numFmtId="0" fontId="51" fillId="0" borderId="1" xfId="0" applyFont="1" applyFill="1" applyBorder="1" applyAlignment="1">
      <alignment horizontal="justify" vertical="center" wrapText="1"/>
    </xf>
    <xf numFmtId="166" fontId="13" fillId="0" borderId="7" xfId="0" applyNumberFormat="1" applyFont="1" applyFill="1" applyBorder="1" applyAlignment="1">
      <alignment horizontal="center" vertical="center" wrapText="1"/>
    </xf>
    <xf numFmtId="0" fontId="10" fillId="0" borderId="1" xfId="0" applyFont="1" applyFill="1" applyBorder="1" applyAlignment="1">
      <alignment vertical="top"/>
    </xf>
    <xf numFmtId="14" fontId="6" fillId="0" borderId="1" xfId="0" applyNumberFormat="1" applyFont="1" applyFill="1" applyBorder="1" applyAlignment="1">
      <alignment horizontal="left" vertical="center" wrapText="1" shrinkToFit="1"/>
    </xf>
    <xf numFmtId="0" fontId="7" fillId="6" borderId="1" xfId="0" applyFont="1" applyFill="1" applyBorder="1" applyAlignment="1">
      <alignment horizontal="left" vertical="top" wrapText="1" shrinkToFit="1"/>
    </xf>
    <xf numFmtId="0" fontId="51" fillId="0" borderId="1" xfId="0" applyFont="1" applyBorder="1" applyAlignment="1">
      <alignment horizontal="center"/>
    </xf>
    <xf numFmtId="0" fontId="0" fillId="0" borderId="0" xfId="0" applyAlignment="1">
      <alignment horizontal="center"/>
    </xf>
    <xf numFmtId="2" fontId="51" fillId="0" borderId="1" xfId="0" applyNumberFormat="1" applyFont="1" applyBorder="1" applyAlignment="1">
      <alignment horizontal="center"/>
    </xf>
    <xf numFmtId="0" fontId="51" fillId="0" borderId="0" xfId="0" applyFont="1" applyAlignment="1">
      <alignment horizontal="center"/>
    </xf>
    <xf numFmtId="168" fontId="51" fillId="0" borderId="1" xfId="0" applyNumberFormat="1" applyFont="1" applyBorder="1" applyAlignment="1">
      <alignment horizontal="center"/>
    </xf>
    <xf numFmtId="168" fontId="13" fillId="0" borderId="1" xfId="0" applyNumberFormat="1" applyFont="1" applyFill="1" applyBorder="1"/>
    <xf numFmtId="4" fontId="26" fillId="8" borderId="1" xfId="0" applyNumberFormat="1" applyFont="1" applyFill="1" applyBorder="1" applyAlignment="1">
      <alignment horizontal="center" vertical="center" wrapText="1"/>
    </xf>
    <xf numFmtId="4" fontId="26" fillId="9" borderId="1" xfId="0" applyNumberFormat="1" applyFont="1" applyFill="1" applyBorder="1" applyAlignment="1">
      <alignment horizontal="center" vertical="center" wrapText="1"/>
    </xf>
    <xf numFmtId="2" fontId="51" fillId="0" borderId="1" xfId="0" applyNumberFormat="1" applyFont="1" applyFill="1" applyBorder="1" applyAlignment="1">
      <alignment horizontal="center"/>
    </xf>
    <xf numFmtId="165" fontId="0" fillId="0" borderId="0" xfId="0" applyNumberFormat="1"/>
    <xf numFmtId="165" fontId="23" fillId="0" borderId="0" xfId="0" applyNumberFormat="1" applyFont="1" applyFill="1" applyBorder="1"/>
    <xf numFmtId="2" fontId="0" fillId="7" borderId="8" xfId="0" applyNumberFormat="1" applyFill="1" applyBorder="1" applyAlignment="1">
      <alignment horizontal="center" vertical="top"/>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xf>
    <xf numFmtId="0" fontId="8" fillId="0" borderId="7" xfId="0" applyFont="1" applyFill="1" applyBorder="1" applyAlignment="1">
      <alignment horizontal="center" vertical="top"/>
    </xf>
    <xf numFmtId="0" fontId="8" fillId="5" borderId="5" xfId="0" applyFont="1" applyFill="1" applyBorder="1" applyAlignment="1">
      <alignment horizontal="center" vertical="top" wrapText="1"/>
    </xf>
    <xf numFmtId="0" fontId="8" fillId="5" borderId="6" xfId="0" applyFont="1" applyFill="1" applyBorder="1" applyAlignment="1">
      <alignment horizontal="center" vertical="top"/>
    </xf>
    <xf numFmtId="0" fontId="8" fillId="5" borderId="7" xfId="0" applyFont="1" applyFill="1" applyBorder="1" applyAlignment="1">
      <alignment horizontal="center" vertical="top"/>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2" xfId="0" applyFont="1" applyFill="1" applyBorder="1" applyAlignment="1">
      <alignment vertical="center" wrapText="1"/>
    </xf>
    <xf numFmtId="0" fontId="6" fillId="0" borderId="4" xfId="0" applyFont="1" applyFill="1" applyBorder="1" applyAlignment="1">
      <alignment vertical="center" wrapText="1"/>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8" fillId="5" borderId="6" xfId="0" applyFont="1" applyFill="1" applyBorder="1" applyAlignment="1">
      <alignment horizontal="center" vertical="top" wrapText="1"/>
    </xf>
    <xf numFmtId="0" fontId="8" fillId="5" borderId="7" xfId="0" applyFont="1" applyFill="1" applyBorder="1" applyAlignment="1">
      <alignment horizontal="center" vertical="top" wrapText="1"/>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2" fillId="5" borderId="5" xfId="0" applyFont="1" applyFill="1" applyBorder="1" applyAlignment="1">
      <alignment horizontal="center" vertical="top" wrapText="1"/>
    </xf>
    <xf numFmtId="0" fontId="2" fillId="5" borderId="6" xfId="0" applyFont="1" applyFill="1" applyBorder="1" applyAlignment="1">
      <alignment horizontal="center" vertical="top"/>
    </xf>
    <xf numFmtId="0" fontId="2" fillId="5" borderId="7" xfId="0" applyFont="1" applyFill="1" applyBorder="1" applyAlignment="1">
      <alignment horizontal="center" vertical="top"/>
    </xf>
    <xf numFmtId="0" fontId="8" fillId="5" borderId="1" xfId="0" applyFont="1" applyFill="1" applyBorder="1" applyAlignment="1">
      <alignment horizontal="center" vertical="top" wrapText="1"/>
    </xf>
    <xf numFmtId="0" fontId="8" fillId="5" borderId="1" xfId="0" applyFont="1" applyFill="1" applyBorder="1" applyAlignment="1">
      <alignment horizontal="center" vertical="top"/>
    </xf>
    <xf numFmtId="0" fontId="8" fillId="0" borderId="1" xfId="0" applyFont="1" applyFill="1" applyBorder="1" applyAlignment="1">
      <alignment horizontal="center" vertical="top" wrapText="1"/>
    </xf>
    <xf numFmtId="0" fontId="8" fillId="0" borderId="1" xfId="0" applyFont="1" applyFill="1" applyBorder="1" applyAlignment="1">
      <alignment horizontal="center" vertical="top"/>
    </xf>
    <xf numFmtId="0" fontId="13" fillId="0" borderId="1" xfId="0" applyFont="1" applyFill="1" applyBorder="1" applyAlignment="1">
      <alignment horizontal="center" vertical="top" wrapText="1"/>
    </xf>
    <xf numFmtId="0" fontId="10" fillId="0" borderId="0" xfId="0" applyFont="1" applyFill="1" applyAlignment="1">
      <alignment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0" borderId="1" xfId="0" applyFont="1" applyFill="1" applyBorder="1" applyAlignment="1">
      <alignment horizontal="center" vertical="top" wrapText="1"/>
    </xf>
    <xf numFmtId="0" fontId="5" fillId="0" borderId="5" xfId="0" applyFont="1" applyFill="1" applyBorder="1" applyAlignment="1">
      <alignment horizontal="center" vertical="center" wrapText="1" shrinkToFit="1"/>
    </xf>
    <xf numFmtId="0" fontId="5" fillId="0" borderId="6" xfId="0" applyFont="1" applyFill="1" applyBorder="1" applyAlignment="1">
      <alignment horizontal="center" vertical="center" wrapText="1" shrinkToFit="1"/>
    </xf>
    <xf numFmtId="0" fontId="5" fillId="0" borderId="11" xfId="0" applyFont="1" applyFill="1" applyBorder="1" applyAlignment="1">
      <alignment horizontal="center" vertical="center" wrapText="1" shrinkToFit="1"/>
    </xf>
    <xf numFmtId="0" fontId="5" fillId="0" borderId="8" xfId="0" applyFont="1" applyFill="1" applyBorder="1" applyAlignment="1">
      <alignment horizontal="center" vertical="center" wrapText="1" shrinkToFit="1"/>
    </xf>
    <xf numFmtId="0" fontId="8" fillId="0" borderId="0" xfId="0" applyFont="1" applyFill="1" applyBorder="1" applyAlignment="1">
      <alignment horizontal="center" wrapText="1" shrinkToFit="1"/>
    </xf>
    <xf numFmtId="0" fontId="8" fillId="0" borderId="9" xfId="0" applyFont="1" applyFill="1" applyBorder="1" applyAlignment="1">
      <alignment horizontal="center" wrapText="1" shrinkToFit="1"/>
    </xf>
    <xf numFmtId="0" fontId="5" fillId="5" borderId="5" xfId="0" applyFont="1" applyFill="1" applyBorder="1" applyAlignment="1">
      <alignment horizontal="center" vertical="center" wrapText="1" shrinkToFit="1"/>
    </xf>
    <xf numFmtId="0" fontId="5" fillId="5" borderId="6" xfId="0" applyFont="1" applyFill="1" applyBorder="1" applyAlignment="1">
      <alignment horizontal="center" vertical="center" wrapText="1" shrinkToFit="1"/>
    </xf>
    <xf numFmtId="0" fontId="5" fillId="5" borderId="1" xfId="0" applyFont="1" applyFill="1" applyBorder="1" applyAlignment="1">
      <alignment horizontal="center" vertical="center" wrapText="1" shrinkToFit="1"/>
    </xf>
    <xf numFmtId="0" fontId="5" fillId="0" borderId="1" xfId="0" applyFont="1" applyFill="1" applyBorder="1" applyAlignment="1">
      <alignment horizontal="center" vertical="center" wrapText="1" shrinkToFit="1"/>
    </xf>
    <xf numFmtId="0" fontId="5" fillId="5" borderId="11" xfId="0" applyFont="1" applyFill="1" applyBorder="1" applyAlignment="1">
      <alignment horizontal="center" vertical="center" wrapText="1" shrinkToFit="1"/>
    </xf>
    <xf numFmtId="0" fontId="5" fillId="5" borderId="8" xfId="0" applyFont="1" applyFill="1" applyBorder="1" applyAlignment="1">
      <alignment horizontal="center" vertical="center" wrapText="1" shrinkToFit="1"/>
    </xf>
    <xf numFmtId="0" fontId="5" fillId="0" borderId="5" xfId="0" applyFont="1" applyFill="1" applyBorder="1" applyAlignment="1">
      <alignment horizontal="center" vertical="top" wrapText="1" shrinkToFit="1"/>
    </xf>
    <xf numFmtId="0" fontId="5" fillId="0" borderId="6" xfId="0" applyFont="1" applyFill="1" applyBorder="1" applyAlignment="1">
      <alignment horizontal="center" vertical="top" wrapText="1" shrinkToFit="1"/>
    </xf>
    <xf numFmtId="0" fontId="6" fillId="0" borderId="5" xfId="0" applyFont="1" applyFill="1" applyBorder="1" applyAlignment="1">
      <alignment horizontal="center" vertical="center" wrapText="1" shrinkToFit="1"/>
    </xf>
    <xf numFmtId="0" fontId="6" fillId="0" borderId="7" xfId="0" applyFont="1" applyFill="1" applyBorder="1" applyAlignment="1">
      <alignment horizontal="center" vertical="center" wrapText="1" shrinkToFit="1"/>
    </xf>
    <xf numFmtId="0" fontId="6" fillId="0" borderId="2" xfId="0" applyFont="1" applyFill="1" applyBorder="1" applyAlignment="1">
      <alignment horizontal="center" vertical="center" wrapText="1" shrinkToFit="1"/>
    </xf>
    <xf numFmtId="0" fontId="6" fillId="0" borderId="4" xfId="0" applyFont="1" applyFill="1" applyBorder="1" applyAlignment="1">
      <alignment horizontal="center" vertical="center" wrapText="1" shrinkToFi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11" xfId="0" applyFont="1" applyFill="1" applyBorder="1" applyAlignment="1">
      <alignment horizontal="center" vertical="center" wrapText="1" shrinkToFit="1"/>
    </xf>
    <xf numFmtId="0" fontId="6" fillId="0" borderId="10" xfId="0" applyFont="1" applyFill="1" applyBorder="1" applyAlignment="1">
      <alignment horizontal="center" vertical="center" wrapText="1" shrinkToFit="1"/>
    </xf>
    <xf numFmtId="0" fontId="6" fillId="0" borderId="12" xfId="0" applyFont="1" applyFill="1" applyBorder="1" applyAlignment="1">
      <alignment horizontal="center" vertical="center" wrapText="1" shrinkToFit="1"/>
    </xf>
    <xf numFmtId="0" fontId="6" fillId="0" borderId="2" xfId="0" applyNumberFormat="1" applyFont="1" applyFill="1" applyBorder="1" applyAlignment="1">
      <alignment horizontal="center" vertical="center" wrapText="1" shrinkToFit="1"/>
    </xf>
    <xf numFmtId="0" fontId="6" fillId="0" borderId="3" xfId="0" applyNumberFormat="1" applyFont="1" applyFill="1" applyBorder="1" applyAlignment="1">
      <alignment horizontal="center" vertical="center" wrapText="1" shrinkToFit="1"/>
    </xf>
    <xf numFmtId="0" fontId="5" fillId="0" borderId="11" xfId="0" applyNumberFormat="1" applyFont="1" applyFill="1" applyBorder="1" applyAlignment="1">
      <alignment horizontal="center" vertical="center" wrapText="1" shrinkToFit="1"/>
    </xf>
    <xf numFmtId="0" fontId="5" fillId="0" borderId="8" xfId="0" applyNumberFormat="1" applyFont="1" applyFill="1" applyBorder="1" applyAlignment="1">
      <alignment horizontal="center" vertical="center" wrapText="1" shrinkToFit="1"/>
    </xf>
    <xf numFmtId="2" fontId="6" fillId="7" borderId="1" xfId="0" applyNumberFormat="1" applyFont="1" applyFill="1" applyBorder="1" applyAlignment="1">
      <alignment horizontal="center" vertical="center" wrapText="1"/>
    </xf>
    <xf numFmtId="0" fontId="53" fillId="0" borderId="1" xfId="0" applyFont="1" applyFill="1" applyBorder="1" applyAlignment="1">
      <alignment horizontal="center" vertical="center" wrapText="1"/>
    </xf>
    <xf numFmtId="0" fontId="53" fillId="3" borderId="2" xfId="0" applyFont="1" applyFill="1" applyBorder="1" applyAlignment="1">
      <alignment horizontal="center" vertical="center" wrapText="1"/>
    </xf>
    <xf numFmtId="0" fontId="53" fillId="3" borderId="3" xfId="0" applyFont="1" applyFill="1" applyBorder="1" applyAlignment="1">
      <alignment horizontal="center" vertical="center" wrapText="1"/>
    </xf>
    <xf numFmtId="0" fontId="53" fillId="3" borderId="4" xfId="0" applyFont="1" applyFill="1" applyBorder="1" applyAlignment="1">
      <alignment horizontal="center" vertical="center" wrapText="1"/>
    </xf>
    <xf numFmtId="166" fontId="13" fillId="0" borderId="2" xfId="0" applyNumberFormat="1" applyFont="1" applyFill="1" applyBorder="1" applyAlignment="1">
      <alignment horizontal="center" vertical="center"/>
    </xf>
    <xf numFmtId="166" fontId="13" fillId="0" borderId="4" xfId="0" applyNumberFormat="1" applyFont="1" applyFill="1" applyBorder="1" applyAlignment="1">
      <alignment horizontal="center" vertical="center"/>
    </xf>
    <xf numFmtId="166" fontId="13" fillId="0" borderId="2" xfId="0" applyNumberFormat="1" applyFont="1" applyFill="1" applyBorder="1" applyAlignment="1">
      <alignment horizontal="left" vertical="center" wrapText="1"/>
    </xf>
    <xf numFmtId="166" fontId="13" fillId="0" borderId="4" xfId="0" applyNumberFormat="1" applyFont="1" applyFill="1" applyBorder="1" applyAlignment="1">
      <alignment horizontal="left" vertical="center" wrapText="1"/>
    </xf>
    <xf numFmtId="166" fontId="13" fillId="0" borderId="2" xfId="0" applyNumberFormat="1" applyFont="1" applyFill="1" applyBorder="1" applyAlignment="1">
      <alignment horizontal="center" vertical="center" wrapText="1"/>
    </xf>
    <xf numFmtId="166" fontId="13" fillId="0" borderId="4" xfId="0" applyNumberFormat="1" applyFont="1" applyFill="1" applyBorder="1" applyAlignment="1">
      <alignment horizontal="center" vertical="center" wrapText="1"/>
    </xf>
    <xf numFmtId="0" fontId="2" fillId="0" borderId="9" xfId="0" applyFont="1" applyFill="1" applyBorder="1" applyAlignment="1">
      <alignment horizontal="center" vertical="top"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5" fillId="0" borderId="5" xfId="0" applyFont="1" applyFill="1" applyBorder="1" applyAlignment="1">
      <alignment horizontal="center" vertical="top"/>
    </xf>
    <xf numFmtId="0" fontId="15" fillId="0" borderId="6" xfId="0" applyFont="1" applyFill="1" applyBorder="1" applyAlignment="1">
      <alignment horizontal="center" vertical="top"/>
    </xf>
    <xf numFmtId="0" fontId="15" fillId="0" borderId="7" xfId="0" applyFont="1" applyFill="1" applyBorder="1" applyAlignment="1">
      <alignment horizontal="center" vertical="top"/>
    </xf>
    <xf numFmtId="0" fontId="15" fillId="0" borderId="5"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7" xfId="0" applyFont="1" applyFill="1" applyBorder="1" applyAlignment="1">
      <alignment horizontal="left" vertical="top"/>
    </xf>
    <xf numFmtId="0" fontId="15" fillId="0" borderId="5" xfId="0" applyFont="1" applyFill="1" applyBorder="1" applyAlignment="1">
      <alignment horizontal="left" vertical="top"/>
    </xf>
    <xf numFmtId="166" fontId="12" fillId="0" borderId="5" xfId="0" applyNumberFormat="1" applyFont="1" applyFill="1" applyBorder="1" applyAlignment="1">
      <alignment horizontal="center" vertical="center" wrapText="1"/>
    </xf>
    <xf numFmtId="166" fontId="12" fillId="0" borderId="6" xfId="0" applyNumberFormat="1" applyFont="1" applyFill="1" applyBorder="1" applyAlignment="1">
      <alignment horizontal="center" vertical="center" wrapText="1"/>
    </xf>
    <xf numFmtId="166" fontId="12" fillId="0" borderId="7" xfId="0" applyNumberFormat="1" applyFont="1" applyFill="1" applyBorder="1" applyAlignment="1">
      <alignment horizontal="center" vertical="center" wrapText="1"/>
    </xf>
    <xf numFmtId="0" fontId="13" fillId="0" borderId="0" xfId="0" applyFont="1" applyFill="1" applyAlignment="1">
      <alignment horizontal="left" vertical="top" wrapText="1"/>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0" fillId="0" borderId="5"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5" fillId="0" borderId="5" xfId="0" applyFont="1" applyFill="1" applyBorder="1" applyAlignment="1">
      <alignment horizontal="center" vertical="top" wrapText="1"/>
    </xf>
    <xf numFmtId="0" fontId="15" fillId="0" borderId="6" xfId="0" applyFont="1" applyFill="1" applyBorder="1" applyAlignment="1">
      <alignment horizontal="center" vertical="top" wrapText="1"/>
    </xf>
    <xf numFmtId="0" fontId="15" fillId="0" borderId="7" xfId="0" applyFont="1" applyFill="1" applyBorder="1" applyAlignment="1">
      <alignment horizontal="center" vertical="top" wrapText="1"/>
    </xf>
    <xf numFmtId="0" fontId="10" fillId="0" borderId="6" xfId="0" applyFont="1" applyFill="1" applyBorder="1" applyAlignment="1">
      <alignment horizontal="center" vertical="top"/>
    </xf>
    <xf numFmtId="0" fontId="10" fillId="0" borderId="7" xfId="0" applyFont="1" applyFill="1" applyBorder="1" applyAlignment="1">
      <alignment horizontal="center" vertical="top"/>
    </xf>
    <xf numFmtId="0" fontId="19" fillId="0" borderId="1"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8" fillId="0" borderId="0" xfId="0" applyFont="1" applyFill="1" applyBorder="1" applyAlignment="1">
      <alignment horizontal="center" vertical="top" wrapText="1"/>
    </xf>
    <xf numFmtId="0" fontId="18" fillId="0" borderId="9" xfId="0" applyFont="1" applyFill="1" applyBorder="1" applyAlignment="1">
      <alignment horizontal="center" vertical="top" wrapText="1"/>
    </xf>
    <xf numFmtId="0" fontId="19" fillId="0" borderId="2"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45" fillId="0" borderId="2" xfId="0" applyFont="1" applyFill="1" applyBorder="1" applyAlignment="1">
      <alignment horizontal="center" vertical="top" wrapText="1"/>
    </xf>
    <xf numFmtId="0" fontId="45" fillId="0" borderId="3" xfId="0" applyFont="1" applyFill="1" applyBorder="1" applyAlignment="1">
      <alignment horizontal="center" vertical="top" wrapText="1"/>
    </xf>
    <xf numFmtId="0" fontId="27" fillId="0" borderId="2" xfId="0" applyFont="1" applyFill="1" applyBorder="1" applyAlignment="1">
      <alignment horizontal="center" vertical="top" wrapText="1"/>
    </xf>
    <xf numFmtId="0" fontId="27" fillId="0" borderId="4" xfId="0" applyFont="1" applyFill="1" applyBorder="1" applyAlignment="1">
      <alignment horizontal="center" vertical="top" wrapText="1"/>
    </xf>
    <xf numFmtId="0" fontId="19" fillId="0" borderId="1" xfId="0" applyFont="1" applyFill="1" applyBorder="1" applyAlignment="1">
      <alignment vertical="center" wrapText="1"/>
    </xf>
    <xf numFmtId="0" fontId="21" fillId="0" borderId="2" xfId="0" applyFont="1" applyFill="1" applyBorder="1" applyAlignment="1">
      <alignment horizontal="center" vertical="top" wrapText="1"/>
    </xf>
    <xf numFmtId="0" fontId="21" fillId="0" borderId="3" xfId="0" applyFont="1" applyFill="1" applyBorder="1" applyAlignment="1">
      <alignment horizontal="center" vertical="top" wrapText="1"/>
    </xf>
    <xf numFmtId="0" fontId="21" fillId="0" borderId="4" xfId="0"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45" fillId="0" borderId="4" xfId="0" applyFont="1" applyFill="1" applyBorder="1" applyAlignment="1">
      <alignment horizontal="center" vertical="top" wrapText="1"/>
    </xf>
    <xf numFmtId="49" fontId="45" fillId="0" borderId="2" xfId="0" applyNumberFormat="1" applyFont="1" applyFill="1" applyBorder="1" applyAlignment="1">
      <alignment horizontal="center" vertical="top" wrapText="1"/>
    </xf>
    <xf numFmtId="49" fontId="45" fillId="0" borderId="4" xfId="0" applyNumberFormat="1" applyFont="1" applyFill="1" applyBorder="1" applyAlignment="1">
      <alignment horizontal="center" vertical="top" wrapText="1"/>
    </xf>
    <xf numFmtId="0" fontId="24" fillId="0" borderId="2" xfId="0" applyFont="1" applyFill="1" applyBorder="1" applyAlignment="1">
      <alignment horizontal="center" vertical="top" wrapText="1"/>
    </xf>
    <xf numFmtId="0" fontId="24" fillId="0" borderId="3" xfId="0" applyFont="1" applyFill="1" applyBorder="1" applyAlignment="1">
      <alignment horizontal="center" vertical="top" wrapText="1"/>
    </xf>
    <xf numFmtId="0" fontId="24" fillId="0" borderId="4" xfId="0" applyFont="1" applyFill="1" applyBorder="1" applyAlignment="1">
      <alignment horizontal="center" vertical="top" wrapText="1"/>
    </xf>
    <xf numFmtId="0" fontId="24" fillId="0" borderId="2" xfId="0" applyFont="1" applyFill="1" applyBorder="1" applyAlignment="1">
      <alignment horizontal="left" vertical="top" wrapText="1"/>
    </xf>
    <xf numFmtId="0" fontId="24" fillId="0" borderId="3" xfId="0" applyFont="1" applyFill="1" applyBorder="1" applyAlignment="1">
      <alignment horizontal="left" vertical="top" wrapText="1"/>
    </xf>
    <xf numFmtId="0" fontId="24" fillId="0" borderId="4" xfId="0" applyFont="1" applyFill="1" applyBorder="1" applyAlignment="1">
      <alignment horizontal="left" vertical="top" wrapText="1"/>
    </xf>
    <xf numFmtId="0" fontId="19" fillId="0" borderId="1" xfId="0" applyFont="1" applyFill="1" applyBorder="1" applyAlignment="1">
      <alignment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45" fillId="0" borderId="2" xfId="0" applyFont="1" applyFill="1" applyBorder="1" applyAlignment="1">
      <alignment horizontal="justify" vertical="center" wrapText="1"/>
    </xf>
    <xf numFmtId="0" fontId="45" fillId="0" borderId="3" xfId="0" applyFont="1" applyFill="1" applyBorder="1" applyAlignment="1">
      <alignment horizontal="justify" vertical="center" wrapText="1"/>
    </xf>
    <xf numFmtId="0" fontId="52" fillId="0" borderId="4" xfId="0" applyFont="1" applyFill="1" applyBorder="1" applyAlignment="1">
      <alignment horizontal="justify" vertical="center" wrapText="1"/>
    </xf>
    <xf numFmtId="0" fontId="26" fillId="0" borderId="2" xfId="0" applyFont="1" applyFill="1" applyBorder="1" applyAlignment="1">
      <alignment horizontal="justify" vertical="center" wrapText="1"/>
    </xf>
    <xf numFmtId="0" fontId="26" fillId="0" borderId="3" xfId="0" applyFont="1" applyFill="1" applyBorder="1" applyAlignment="1">
      <alignment horizontal="justify" vertical="center" wrapText="1"/>
    </xf>
    <xf numFmtId="0" fontId="51" fillId="0" borderId="4" xfId="0" applyFont="1" applyFill="1" applyBorder="1" applyAlignment="1">
      <alignment horizontal="justify" vertical="center" wrapText="1"/>
    </xf>
    <xf numFmtId="0" fontId="26" fillId="0" borderId="1" xfId="0" applyFont="1" applyFill="1" applyBorder="1" applyAlignment="1">
      <alignment horizontal="justify" vertical="center" wrapText="1"/>
    </xf>
    <xf numFmtId="0" fontId="45" fillId="0" borderId="1" xfId="2" applyFont="1" applyFill="1" applyBorder="1" applyAlignment="1">
      <alignment horizontal="justify" vertical="center" wrapText="1"/>
    </xf>
    <xf numFmtId="0" fontId="45" fillId="0" borderId="1" xfId="0" applyFont="1" applyFill="1" applyBorder="1" applyAlignment="1">
      <alignment horizontal="justify" vertical="center" wrapText="1"/>
    </xf>
    <xf numFmtId="0" fontId="23" fillId="0" borderId="0" xfId="0" applyFont="1" applyAlignment="1">
      <alignment horizontal="center" vertical="top" wrapText="1"/>
    </xf>
    <xf numFmtId="0" fontId="26" fillId="0" borderId="1" xfId="0" applyFont="1" applyFill="1" applyBorder="1" applyAlignment="1">
      <alignment horizontal="center" vertical="center" wrapText="1"/>
    </xf>
    <xf numFmtId="0" fontId="51" fillId="0" borderId="1"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47" fillId="0" borderId="2" xfId="0" applyFont="1" applyBorder="1" applyAlignment="1">
      <alignment horizontal="center" vertical="center" wrapText="1"/>
    </xf>
    <xf numFmtId="0" fontId="47" fillId="0" borderId="4"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4" xfId="0" applyFont="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lignment horizontal="center" vertical="center" wrapText="1"/>
    </xf>
    <xf numFmtId="0" fontId="25"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25" fillId="5" borderId="5" xfId="0" applyFont="1" applyFill="1" applyBorder="1" applyAlignment="1">
      <alignment horizontal="center" vertical="center" wrapText="1"/>
    </xf>
    <xf numFmtId="0" fontId="25" fillId="5" borderId="6" xfId="0" applyFont="1" applyFill="1" applyBorder="1" applyAlignment="1">
      <alignment horizontal="center" vertical="center" wrapText="1"/>
    </xf>
    <xf numFmtId="0" fontId="25" fillId="5" borderId="7"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0" fillId="0" borderId="0" xfId="0" applyFont="1"/>
    <xf numFmtId="0" fontId="10" fillId="0" borderId="9" xfId="0" applyFont="1" applyBorder="1" applyAlignment="1">
      <alignment horizontal="center" vertical="top"/>
    </xf>
    <xf numFmtId="0" fontId="10" fillId="0" borderId="0" xfId="0" applyFont="1" applyAlignment="1">
      <alignment horizontal="left" vertical="top" wrapText="1"/>
    </xf>
    <xf numFmtId="0" fontId="10" fillId="0" borderId="1" xfId="0" applyFont="1" applyBorder="1" applyAlignment="1">
      <alignment horizontal="justify" vertical="top" wrapText="1"/>
    </xf>
    <xf numFmtId="0" fontId="35" fillId="4" borderId="8" xfId="0" applyFont="1" applyFill="1" applyBorder="1" applyAlignment="1">
      <alignment horizontal="left" vertical="top" wrapText="1"/>
    </xf>
    <xf numFmtId="0" fontId="10" fillId="0" borderId="0" xfId="0" applyFont="1" applyBorder="1" applyAlignment="1">
      <alignment horizontal="left" vertical="top" wrapText="1"/>
    </xf>
    <xf numFmtId="0" fontId="29" fillId="0" borderId="0" xfId="0" applyFont="1" applyFill="1" applyBorder="1" applyAlignment="1">
      <alignment horizontal="center" vertical="top" wrapText="1"/>
    </xf>
    <xf numFmtId="0" fontId="38" fillId="0" borderId="5" xfId="0" applyFont="1" applyBorder="1" applyAlignment="1">
      <alignment horizontal="center" vertical="top" wrapText="1"/>
    </xf>
    <xf numFmtId="0" fontId="38" fillId="0" borderId="6" xfId="0" applyFont="1" applyBorder="1" applyAlignment="1">
      <alignment horizontal="center" vertical="top" wrapText="1"/>
    </xf>
    <xf numFmtId="0" fontId="38" fillId="0" borderId="7" xfId="0" applyFont="1" applyBorder="1" applyAlignment="1">
      <alignment horizontal="center" vertical="top" wrapText="1"/>
    </xf>
    <xf numFmtId="0" fontId="40" fillId="0" borderId="1" xfId="0" applyFont="1" applyBorder="1" applyAlignment="1">
      <alignment vertical="top" wrapText="1"/>
    </xf>
    <xf numFmtId="0" fontId="29" fillId="0" borderId="0" xfId="0" applyFont="1" applyAlignment="1">
      <alignment horizontal="center" vertical="top"/>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10" fillId="0" borderId="2" xfId="0" applyFont="1" applyBorder="1" applyAlignment="1">
      <alignment horizontal="justify" vertical="top" wrapText="1"/>
    </xf>
    <xf numFmtId="0" fontId="10" fillId="0" borderId="3" xfId="0" applyFont="1" applyBorder="1" applyAlignment="1">
      <alignment horizontal="justify" vertical="top" wrapText="1"/>
    </xf>
    <xf numFmtId="0" fontId="10" fillId="0" borderId="4" xfId="0" applyFont="1" applyBorder="1" applyAlignment="1">
      <alignment horizontal="justify" vertical="top" wrapText="1"/>
    </xf>
    <xf numFmtId="0" fontId="35" fillId="0" borderId="9" xfId="0" applyFont="1" applyBorder="1" applyAlignment="1">
      <alignment horizontal="left" vertical="top" wrapText="1"/>
    </xf>
  </cellXfs>
  <cellStyles count="3">
    <cellStyle name="Гиперссылка" xfId="2" builtinId="8"/>
    <cellStyle name="Обычный" xfId="0" builtinId="0"/>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3</xdr:col>
      <xdr:colOff>352425</xdr:colOff>
      <xdr:row>7</xdr:row>
      <xdr:rowOff>161925</xdr:rowOff>
    </xdr:from>
    <xdr:to>
      <xdr:col>3</xdr:col>
      <xdr:colOff>352425</xdr:colOff>
      <xdr:row>7</xdr:row>
      <xdr:rowOff>428625</xdr:rowOff>
    </xdr:to>
    <xdr:cxnSp macro="">
      <xdr:nvCxnSpPr>
        <xdr:cNvPr id="3" name="Прямая со стрелкой 2"/>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8</xdr:row>
      <xdr:rowOff>161925</xdr:rowOff>
    </xdr:from>
    <xdr:to>
      <xdr:col>3</xdr:col>
      <xdr:colOff>352425</xdr:colOff>
      <xdr:row>8</xdr:row>
      <xdr:rowOff>428625</xdr:rowOff>
    </xdr:to>
    <xdr:cxnSp macro="">
      <xdr:nvCxnSpPr>
        <xdr:cNvPr id="4" name="Прямая со стрелкой 3"/>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9</xdr:row>
      <xdr:rowOff>161925</xdr:rowOff>
    </xdr:from>
    <xdr:to>
      <xdr:col>3</xdr:col>
      <xdr:colOff>352425</xdr:colOff>
      <xdr:row>9</xdr:row>
      <xdr:rowOff>428625</xdr:rowOff>
    </xdr:to>
    <xdr:cxnSp macro="">
      <xdr:nvCxnSpPr>
        <xdr:cNvPr id="5" name="Прямая со стрелкой 4"/>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10</xdr:row>
      <xdr:rowOff>161925</xdr:rowOff>
    </xdr:from>
    <xdr:to>
      <xdr:col>3</xdr:col>
      <xdr:colOff>352425</xdr:colOff>
      <xdr:row>10</xdr:row>
      <xdr:rowOff>428625</xdr:rowOff>
    </xdr:to>
    <xdr:cxnSp macro="">
      <xdr:nvCxnSpPr>
        <xdr:cNvPr id="6" name="Прямая со стрелкой 5"/>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11</xdr:row>
      <xdr:rowOff>161925</xdr:rowOff>
    </xdr:from>
    <xdr:to>
      <xdr:col>3</xdr:col>
      <xdr:colOff>352425</xdr:colOff>
      <xdr:row>11</xdr:row>
      <xdr:rowOff>428625</xdr:rowOff>
    </xdr:to>
    <xdr:cxnSp macro="">
      <xdr:nvCxnSpPr>
        <xdr:cNvPr id="7" name="Прямая со стрелкой 6"/>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12</xdr:row>
      <xdr:rowOff>161925</xdr:rowOff>
    </xdr:from>
    <xdr:to>
      <xdr:col>3</xdr:col>
      <xdr:colOff>352425</xdr:colOff>
      <xdr:row>12</xdr:row>
      <xdr:rowOff>428625</xdr:rowOff>
    </xdr:to>
    <xdr:cxnSp macro="">
      <xdr:nvCxnSpPr>
        <xdr:cNvPr id="8" name="Прямая со стрелкой 7"/>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13</xdr:row>
      <xdr:rowOff>161925</xdr:rowOff>
    </xdr:from>
    <xdr:to>
      <xdr:col>3</xdr:col>
      <xdr:colOff>352425</xdr:colOff>
      <xdr:row>13</xdr:row>
      <xdr:rowOff>428625</xdr:rowOff>
    </xdr:to>
    <xdr:cxnSp macro="">
      <xdr:nvCxnSpPr>
        <xdr:cNvPr id="9" name="Прямая со стрелкой 8"/>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14</xdr:row>
      <xdr:rowOff>161925</xdr:rowOff>
    </xdr:from>
    <xdr:to>
      <xdr:col>3</xdr:col>
      <xdr:colOff>352425</xdr:colOff>
      <xdr:row>14</xdr:row>
      <xdr:rowOff>428625</xdr:rowOff>
    </xdr:to>
    <xdr:cxnSp macro="">
      <xdr:nvCxnSpPr>
        <xdr:cNvPr id="10" name="Прямая со стрелкой 9"/>
        <xdr:cNvCxnSpPr/>
      </xdr:nvCxnSpPr>
      <xdr:spPr>
        <a:xfrm flipV="1">
          <a:off x="3514725" y="3362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15</xdr:row>
      <xdr:rowOff>161925</xdr:rowOff>
    </xdr:from>
    <xdr:to>
      <xdr:col>3</xdr:col>
      <xdr:colOff>352425</xdr:colOff>
      <xdr:row>15</xdr:row>
      <xdr:rowOff>428625</xdr:rowOff>
    </xdr:to>
    <xdr:cxnSp macro="">
      <xdr:nvCxnSpPr>
        <xdr:cNvPr id="11" name="Прямая со стрелкой 10"/>
        <xdr:cNvCxnSpPr/>
      </xdr:nvCxnSpPr>
      <xdr:spPr>
        <a:xfrm flipV="1">
          <a:off x="3514725" y="77628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16</xdr:row>
      <xdr:rowOff>161925</xdr:rowOff>
    </xdr:from>
    <xdr:to>
      <xdr:col>3</xdr:col>
      <xdr:colOff>352425</xdr:colOff>
      <xdr:row>16</xdr:row>
      <xdr:rowOff>428625</xdr:rowOff>
    </xdr:to>
    <xdr:cxnSp macro="">
      <xdr:nvCxnSpPr>
        <xdr:cNvPr id="12" name="Прямая со стрелкой 11"/>
        <xdr:cNvCxnSpPr/>
      </xdr:nvCxnSpPr>
      <xdr:spPr>
        <a:xfrm flipV="1">
          <a:off x="3514725" y="77628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17</xdr:row>
      <xdr:rowOff>161925</xdr:rowOff>
    </xdr:from>
    <xdr:to>
      <xdr:col>3</xdr:col>
      <xdr:colOff>352425</xdr:colOff>
      <xdr:row>17</xdr:row>
      <xdr:rowOff>428625</xdr:rowOff>
    </xdr:to>
    <xdr:cxnSp macro="">
      <xdr:nvCxnSpPr>
        <xdr:cNvPr id="13" name="Прямая со стрелкой 12"/>
        <xdr:cNvCxnSpPr/>
      </xdr:nvCxnSpPr>
      <xdr:spPr>
        <a:xfrm flipV="1">
          <a:off x="3514725" y="77628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18</xdr:row>
      <xdr:rowOff>161925</xdr:rowOff>
    </xdr:from>
    <xdr:to>
      <xdr:col>3</xdr:col>
      <xdr:colOff>352425</xdr:colOff>
      <xdr:row>18</xdr:row>
      <xdr:rowOff>428625</xdr:rowOff>
    </xdr:to>
    <xdr:cxnSp macro="">
      <xdr:nvCxnSpPr>
        <xdr:cNvPr id="14" name="Прямая со стрелкой 13"/>
        <xdr:cNvCxnSpPr/>
      </xdr:nvCxnSpPr>
      <xdr:spPr>
        <a:xfrm flipV="1">
          <a:off x="3514725" y="97059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19</xdr:row>
      <xdr:rowOff>161925</xdr:rowOff>
    </xdr:from>
    <xdr:to>
      <xdr:col>3</xdr:col>
      <xdr:colOff>352425</xdr:colOff>
      <xdr:row>19</xdr:row>
      <xdr:rowOff>428625</xdr:rowOff>
    </xdr:to>
    <xdr:cxnSp macro="">
      <xdr:nvCxnSpPr>
        <xdr:cNvPr id="15" name="Прямая со стрелкой 14"/>
        <xdr:cNvCxnSpPr/>
      </xdr:nvCxnSpPr>
      <xdr:spPr>
        <a:xfrm flipV="1">
          <a:off x="3514725" y="1051560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20</xdr:row>
      <xdr:rowOff>161925</xdr:rowOff>
    </xdr:from>
    <xdr:to>
      <xdr:col>3</xdr:col>
      <xdr:colOff>352425</xdr:colOff>
      <xdr:row>20</xdr:row>
      <xdr:rowOff>428625</xdr:rowOff>
    </xdr:to>
    <xdr:cxnSp macro="">
      <xdr:nvCxnSpPr>
        <xdr:cNvPr id="16" name="Прямая со стрелкой 15"/>
        <xdr:cNvCxnSpPr/>
      </xdr:nvCxnSpPr>
      <xdr:spPr>
        <a:xfrm flipV="1">
          <a:off x="3514725" y="1148715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21</xdr:row>
      <xdr:rowOff>161925</xdr:rowOff>
    </xdr:from>
    <xdr:to>
      <xdr:col>3</xdr:col>
      <xdr:colOff>352425</xdr:colOff>
      <xdr:row>21</xdr:row>
      <xdr:rowOff>428625</xdr:rowOff>
    </xdr:to>
    <xdr:cxnSp macro="">
      <xdr:nvCxnSpPr>
        <xdr:cNvPr id="17" name="Прямая со стрелкой 16"/>
        <xdr:cNvCxnSpPr/>
      </xdr:nvCxnSpPr>
      <xdr:spPr>
        <a:xfrm flipV="1">
          <a:off x="3514725" y="122967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22</xdr:row>
      <xdr:rowOff>161925</xdr:rowOff>
    </xdr:from>
    <xdr:to>
      <xdr:col>3</xdr:col>
      <xdr:colOff>352425</xdr:colOff>
      <xdr:row>22</xdr:row>
      <xdr:rowOff>428625</xdr:rowOff>
    </xdr:to>
    <xdr:cxnSp macro="">
      <xdr:nvCxnSpPr>
        <xdr:cNvPr id="18" name="Прямая со стрелкой 17"/>
        <xdr:cNvCxnSpPr/>
      </xdr:nvCxnSpPr>
      <xdr:spPr>
        <a:xfrm flipV="1">
          <a:off x="3514725" y="1310640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23</xdr:row>
      <xdr:rowOff>161925</xdr:rowOff>
    </xdr:from>
    <xdr:to>
      <xdr:col>3</xdr:col>
      <xdr:colOff>352425</xdr:colOff>
      <xdr:row>23</xdr:row>
      <xdr:rowOff>428625</xdr:rowOff>
    </xdr:to>
    <xdr:cxnSp macro="">
      <xdr:nvCxnSpPr>
        <xdr:cNvPr id="19" name="Прямая со стрелкой 18"/>
        <xdr:cNvCxnSpPr/>
      </xdr:nvCxnSpPr>
      <xdr:spPr>
        <a:xfrm flipV="1">
          <a:off x="3514725" y="1375410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352425</xdr:colOff>
      <xdr:row>24</xdr:row>
      <xdr:rowOff>161925</xdr:rowOff>
    </xdr:from>
    <xdr:to>
      <xdr:col>3</xdr:col>
      <xdr:colOff>352425</xdr:colOff>
      <xdr:row>24</xdr:row>
      <xdr:rowOff>428625</xdr:rowOff>
    </xdr:to>
    <xdr:cxnSp macro="">
      <xdr:nvCxnSpPr>
        <xdr:cNvPr id="20" name="Прямая со стрелкой 19"/>
        <xdr:cNvCxnSpPr/>
      </xdr:nvCxnSpPr>
      <xdr:spPr>
        <a:xfrm flipV="1">
          <a:off x="3514725" y="148875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323850</xdr:colOff>
      <xdr:row>25</xdr:row>
      <xdr:rowOff>228600</xdr:rowOff>
    </xdr:from>
    <xdr:to>
      <xdr:col>3</xdr:col>
      <xdr:colOff>333375</xdr:colOff>
      <xdr:row>25</xdr:row>
      <xdr:rowOff>581025</xdr:rowOff>
    </xdr:to>
    <xdr:cxnSp macro="">
      <xdr:nvCxnSpPr>
        <xdr:cNvPr id="21" name="Прямая со стрелкой 20"/>
        <xdr:cNvCxnSpPr/>
      </xdr:nvCxnSpPr>
      <xdr:spPr>
        <a:xfrm>
          <a:off x="3486150" y="16411575"/>
          <a:ext cx="9525" cy="35242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28</xdr:row>
      <xdr:rowOff>95250</xdr:rowOff>
    </xdr:from>
    <xdr:to>
      <xdr:col>3</xdr:col>
      <xdr:colOff>285750</xdr:colOff>
      <xdr:row>28</xdr:row>
      <xdr:rowOff>361950</xdr:rowOff>
    </xdr:to>
    <xdr:cxnSp macro="">
      <xdr:nvCxnSpPr>
        <xdr:cNvPr id="25" name="Прямая со стрелкой 24"/>
        <xdr:cNvCxnSpPr/>
      </xdr:nvCxnSpPr>
      <xdr:spPr>
        <a:xfrm flipV="1">
          <a:off x="3448050" y="17840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29</xdr:row>
      <xdr:rowOff>95250</xdr:rowOff>
    </xdr:from>
    <xdr:to>
      <xdr:col>3</xdr:col>
      <xdr:colOff>285750</xdr:colOff>
      <xdr:row>29</xdr:row>
      <xdr:rowOff>361950</xdr:rowOff>
    </xdr:to>
    <xdr:cxnSp macro="">
      <xdr:nvCxnSpPr>
        <xdr:cNvPr id="26" name="Прямая со стрелкой 25"/>
        <xdr:cNvCxnSpPr/>
      </xdr:nvCxnSpPr>
      <xdr:spPr>
        <a:xfrm flipV="1">
          <a:off x="3448050" y="178403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30</xdr:row>
      <xdr:rowOff>95250</xdr:rowOff>
    </xdr:from>
    <xdr:to>
      <xdr:col>3</xdr:col>
      <xdr:colOff>285750</xdr:colOff>
      <xdr:row>30</xdr:row>
      <xdr:rowOff>361950</xdr:rowOff>
    </xdr:to>
    <xdr:cxnSp macro="">
      <xdr:nvCxnSpPr>
        <xdr:cNvPr id="27" name="Прямая со стрелкой 26"/>
        <xdr:cNvCxnSpPr/>
      </xdr:nvCxnSpPr>
      <xdr:spPr>
        <a:xfrm flipV="1">
          <a:off x="3448050" y="183546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31</xdr:row>
      <xdr:rowOff>95250</xdr:rowOff>
    </xdr:from>
    <xdr:to>
      <xdr:col>3</xdr:col>
      <xdr:colOff>285750</xdr:colOff>
      <xdr:row>31</xdr:row>
      <xdr:rowOff>361950</xdr:rowOff>
    </xdr:to>
    <xdr:cxnSp macro="">
      <xdr:nvCxnSpPr>
        <xdr:cNvPr id="28" name="Прямая со стрелкой 27"/>
        <xdr:cNvCxnSpPr/>
      </xdr:nvCxnSpPr>
      <xdr:spPr>
        <a:xfrm flipV="1">
          <a:off x="3448050" y="188690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32</xdr:row>
      <xdr:rowOff>95250</xdr:rowOff>
    </xdr:from>
    <xdr:to>
      <xdr:col>3</xdr:col>
      <xdr:colOff>285750</xdr:colOff>
      <xdr:row>32</xdr:row>
      <xdr:rowOff>361950</xdr:rowOff>
    </xdr:to>
    <xdr:cxnSp macro="">
      <xdr:nvCxnSpPr>
        <xdr:cNvPr id="29" name="Прямая со стрелкой 28"/>
        <xdr:cNvCxnSpPr/>
      </xdr:nvCxnSpPr>
      <xdr:spPr>
        <a:xfrm flipV="1">
          <a:off x="3448050" y="193833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33</xdr:row>
      <xdr:rowOff>95250</xdr:rowOff>
    </xdr:from>
    <xdr:to>
      <xdr:col>3</xdr:col>
      <xdr:colOff>285750</xdr:colOff>
      <xdr:row>33</xdr:row>
      <xdr:rowOff>361950</xdr:rowOff>
    </xdr:to>
    <xdr:cxnSp macro="">
      <xdr:nvCxnSpPr>
        <xdr:cNvPr id="30" name="Прямая со стрелкой 29"/>
        <xdr:cNvCxnSpPr/>
      </xdr:nvCxnSpPr>
      <xdr:spPr>
        <a:xfrm flipV="1">
          <a:off x="3448050" y="198977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34</xdr:row>
      <xdr:rowOff>95250</xdr:rowOff>
    </xdr:from>
    <xdr:to>
      <xdr:col>3</xdr:col>
      <xdr:colOff>285750</xdr:colOff>
      <xdr:row>34</xdr:row>
      <xdr:rowOff>361950</xdr:rowOff>
    </xdr:to>
    <xdr:cxnSp macro="">
      <xdr:nvCxnSpPr>
        <xdr:cNvPr id="31" name="Прямая со стрелкой 30"/>
        <xdr:cNvCxnSpPr/>
      </xdr:nvCxnSpPr>
      <xdr:spPr>
        <a:xfrm flipV="1">
          <a:off x="3448050" y="204120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35</xdr:row>
      <xdr:rowOff>95250</xdr:rowOff>
    </xdr:from>
    <xdr:to>
      <xdr:col>3</xdr:col>
      <xdr:colOff>285750</xdr:colOff>
      <xdr:row>35</xdr:row>
      <xdr:rowOff>361950</xdr:rowOff>
    </xdr:to>
    <xdr:cxnSp macro="">
      <xdr:nvCxnSpPr>
        <xdr:cNvPr id="32" name="Прямая со стрелкой 31"/>
        <xdr:cNvCxnSpPr/>
      </xdr:nvCxnSpPr>
      <xdr:spPr>
        <a:xfrm flipV="1">
          <a:off x="3448050" y="2122170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36</xdr:row>
      <xdr:rowOff>95250</xdr:rowOff>
    </xdr:from>
    <xdr:to>
      <xdr:col>3</xdr:col>
      <xdr:colOff>285750</xdr:colOff>
      <xdr:row>36</xdr:row>
      <xdr:rowOff>361950</xdr:rowOff>
    </xdr:to>
    <xdr:cxnSp macro="">
      <xdr:nvCxnSpPr>
        <xdr:cNvPr id="33" name="Прямая со стрелкой 32"/>
        <xdr:cNvCxnSpPr/>
      </xdr:nvCxnSpPr>
      <xdr:spPr>
        <a:xfrm flipV="1">
          <a:off x="3448050" y="2219325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37</xdr:row>
      <xdr:rowOff>95250</xdr:rowOff>
    </xdr:from>
    <xdr:to>
      <xdr:col>3</xdr:col>
      <xdr:colOff>285750</xdr:colOff>
      <xdr:row>37</xdr:row>
      <xdr:rowOff>361950</xdr:rowOff>
    </xdr:to>
    <xdr:cxnSp macro="">
      <xdr:nvCxnSpPr>
        <xdr:cNvPr id="34" name="Прямая со стрелкой 33"/>
        <xdr:cNvCxnSpPr/>
      </xdr:nvCxnSpPr>
      <xdr:spPr>
        <a:xfrm flipV="1">
          <a:off x="3448050" y="2316480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38</xdr:row>
      <xdr:rowOff>95250</xdr:rowOff>
    </xdr:from>
    <xdr:to>
      <xdr:col>3</xdr:col>
      <xdr:colOff>285750</xdr:colOff>
      <xdr:row>38</xdr:row>
      <xdr:rowOff>361950</xdr:rowOff>
    </xdr:to>
    <xdr:cxnSp macro="">
      <xdr:nvCxnSpPr>
        <xdr:cNvPr id="35" name="Прямая со стрелкой 34"/>
        <xdr:cNvCxnSpPr/>
      </xdr:nvCxnSpPr>
      <xdr:spPr>
        <a:xfrm flipV="1">
          <a:off x="3448050" y="236505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39</xdr:row>
      <xdr:rowOff>95250</xdr:rowOff>
    </xdr:from>
    <xdr:to>
      <xdr:col>3</xdr:col>
      <xdr:colOff>285750</xdr:colOff>
      <xdr:row>39</xdr:row>
      <xdr:rowOff>361950</xdr:rowOff>
    </xdr:to>
    <xdr:cxnSp macro="">
      <xdr:nvCxnSpPr>
        <xdr:cNvPr id="36" name="Прямая со стрелкой 35"/>
        <xdr:cNvCxnSpPr/>
      </xdr:nvCxnSpPr>
      <xdr:spPr>
        <a:xfrm flipV="1">
          <a:off x="3448050" y="2413635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40</xdr:row>
      <xdr:rowOff>95250</xdr:rowOff>
    </xdr:from>
    <xdr:to>
      <xdr:col>3</xdr:col>
      <xdr:colOff>285750</xdr:colOff>
      <xdr:row>40</xdr:row>
      <xdr:rowOff>361950</xdr:rowOff>
    </xdr:to>
    <xdr:cxnSp macro="">
      <xdr:nvCxnSpPr>
        <xdr:cNvPr id="37" name="Прямая со стрелкой 36"/>
        <xdr:cNvCxnSpPr/>
      </xdr:nvCxnSpPr>
      <xdr:spPr>
        <a:xfrm flipV="1">
          <a:off x="3448050" y="246221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41</xdr:row>
      <xdr:rowOff>95250</xdr:rowOff>
    </xdr:from>
    <xdr:to>
      <xdr:col>3</xdr:col>
      <xdr:colOff>285750</xdr:colOff>
      <xdr:row>41</xdr:row>
      <xdr:rowOff>361950</xdr:rowOff>
    </xdr:to>
    <xdr:cxnSp macro="">
      <xdr:nvCxnSpPr>
        <xdr:cNvPr id="38" name="Прямая со стрелкой 37"/>
        <xdr:cNvCxnSpPr/>
      </xdr:nvCxnSpPr>
      <xdr:spPr>
        <a:xfrm flipV="1">
          <a:off x="3448050" y="252698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42</xdr:row>
      <xdr:rowOff>95250</xdr:rowOff>
    </xdr:from>
    <xdr:to>
      <xdr:col>3</xdr:col>
      <xdr:colOff>285750</xdr:colOff>
      <xdr:row>42</xdr:row>
      <xdr:rowOff>361950</xdr:rowOff>
    </xdr:to>
    <xdr:cxnSp macro="">
      <xdr:nvCxnSpPr>
        <xdr:cNvPr id="39" name="Прямая со стрелкой 38"/>
        <xdr:cNvCxnSpPr/>
      </xdr:nvCxnSpPr>
      <xdr:spPr>
        <a:xfrm flipV="1">
          <a:off x="3448050" y="268890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43</xdr:row>
      <xdr:rowOff>95250</xdr:rowOff>
    </xdr:from>
    <xdr:to>
      <xdr:col>3</xdr:col>
      <xdr:colOff>285750</xdr:colOff>
      <xdr:row>43</xdr:row>
      <xdr:rowOff>361950</xdr:rowOff>
    </xdr:to>
    <xdr:cxnSp macro="">
      <xdr:nvCxnSpPr>
        <xdr:cNvPr id="40" name="Прямая со стрелкой 39"/>
        <xdr:cNvCxnSpPr/>
      </xdr:nvCxnSpPr>
      <xdr:spPr>
        <a:xfrm flipV="1">
          <a:off x="3448050" y="281844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44</xdr:row>
      <xdr:rowOff>95250</xdr:rowOff>
    </xdr:from>
    <xdr:to>
      <xdr:col>3</xdr:col>
      <xdr:colOff>285750</xdr:colOff>
      <xdr:row>44</xdr:row>
      <xdr:rowOff>361950</xdr:rowOff>
    </xdr:to>
    <xdr:cxnSp macro="">
      <xdr:nvCxnSpPr>
        <xdr:cNvPr id="41" name="Прямая со стрелкой 40"/>
        <xdr:cNvCxnSpPr/>
      </xdr:nvCxnSpPr>
      <xdr:spPr>
        <a:xfrm flipV="1">
          <a:off x="3448050" y="291560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45</xdr:row>
      <xdr:rowOff>95250</xdr:rowOff>
    </xdr:from>
    <xdr:to>
      <xdr:col>3</xdr:col>
      <xdr:colOff>285750</xdr:colOff>
      <xdr:row>45</xdr:row>
      <xdr:rowOff>361950</xdr:rowOff>
    </xdr:to>
    <xdr:cxnSp macro="">
      <xdr:nvCxnSpPr>
        <xdr:cNvPr id="42" name="Прямая со стрелкой 41"/>
        <xdr:cNvCxnSpPr/>
      </xdr:nvCxnSpPr>
      <xdr:spPr>
        <a:xfrm flipV="1">
          <a:off x="3448050" y="3045142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46</xdr:row>
      <xdr:rowOff>95250</xdr:rowOff>
    </xdr:from>
    <xdr:to>
      <xdr:col>3</xdr:col>
      <xdr:colOff>285750</xdr:colOff>
      <xdr:row>46</xdr:row>
      <xdr:rowOff>361950</xdr:rowOff>
    </xdr:to>
    <xdr:cxnSp macro="">
      <xdr:nvCxnSpPr>
        <xdr:cNvPr id="43" name="Прямая со стрелкой 42"/>
        <xdr:cNvCxnSpPr/>
      </xdr:nvCxnSpPr>
      <xdr:spPr>
        <a:xfrm flipV="1">
          <a:off x="3448050" y="31422975"/>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47</xdr:row>
      <xdr:rowOff>95250</xdr:rowOff>
    </xdr:from>
    <xdr:to>
      <xdr:col>3</xdr:col>
      <xdr:colOff>285750</xdr:colOff>
      <xdr:row>47</xdr:row>
      <xdr:rowOff>361950</xdr:rowOff>
    </xdr:to>
    <xdr:cxnSp macro="">
      <xdr:nvCxnSpPr>
        <xdr:cNvPr id="44" name="Прямая со стрелкой 43"/>
        <xdr:cNvCxnSpPr/>
      </xdr:nvCxnSpPr>
      <xdr:spPr>
        <a:xfrm flipV="1">
          <a:off x="3448050" y="3255645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49</xdr:row>
      <xdr:rowOff>95250</xdr:rowOff>
    </xdr:from>
    <xdr:to>
      <xdr:col>3</xdr:col>
      <xdr:colOff>285750</xdr:colOff>
      <xdr:row>49</xdr:row>
      <xdr:rowOff>361950</xdr:rowOff>
    </xdr:to>
    <xdr:cxnSp macro="">
      <xdr:nvCxnSpPr>
        <xdr:cNvPr id="45" name="Прямая со стрелкой 44"/>
        <xdr:cNvCxnSpPr/>
      </xdr:nvCxnSpPr>
      <xdr:spPr>
        <a:xfrm flipV="1">
          <a:off x="3448050" y="3320415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50</xdr:row>
      <xdr:rowOff>95250</xdr:rowOff>
    </xdr:from>
    <xdr:to>
      <xdr:col>3</xdr:col>
      <xdr:colOff>285750</xdr:colOff>
      <xdr:row>50</xdr:row>
      <xdr:rowOff>361950</xdr:rowOff>
    </xdr:to>
    <xdr:cxnSp macro="">
      <xdr:nvCxnSpPr>
        <xdr:cNvPr id="46" name="Прямая со стрелкой 45"/>
        <xdr:cNvCxnSpPr/>
      </xdr:nvCxnSpPr>
      <xdr:spPr>
        <a:xfrm flipV="1">
          <a:off x="3448050" y="34404300"/>
          <a:ext cx="0" cy="2667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51</xdr:row>
      <xdr:rowOff>47625</xdr:rowOff>
    </xdr:from>
    <xdr:to>
      <xdr:col>3</xdr:col>
      <xdr:colOff>285750</xdr:colOff>
      <xdr:row>51</xdr:row>
      <xdr:rowOff>304800</xdr:rowOff>
    </xdr:to>
    <xdr:cxnSp macro="">
      <xdr:nvCxnSpPr>
        <xdr:cNvPr id="47" name="Прямая со стрелкой 46"/>
        <xdr:cNvCxnSpPr/>
      </xdr:nvCxnSpPr>
      <xdr:spPr>
        <a:xfrm flipV="1">
          <a:off x="3448050" y="352044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52</xdr:row>
      <xdr:rowOff>47625</xdr:rowOff>
    </xdr:from>
    <xdr:to>
      <xdr:col>3</xdr:col>
      <xdr:colOff>285750</xdr:colOff>
      <xdr:row>52</xdr:row>
      <xdr:rowOff>304800</xdr:rowOff>
    </xdr:to>
    <xdr:cxnSp macro="">
      <xdr:nvCxnSpPr>
        <xdr:cNvPr id="48" name="Прямая со стрелкой 47"/>
        <xdr:cNvCxnSpPr/>
      </xdr:nvCxnSpPr>
      <xdr:spPr>
        <a:xfrm flipV="1">
          <a:off x="3448050" y="352044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53</xdr:row>
      <xdr:rowOff>47625</xdr:rowOff>
    </xdr:from>
    <xdr:to>
      <xdr:col>3</xdr:col>
      <xdr:colOff>285750</xdr:colOff>
      <xdr:row>53</xdr:row>
      <xdr:rowOff>304800</xdr:rowOff>
    </xdr:to>
    <xdr:cxnSp macro="">
      <xdr:nvCxnSpPr>
        <xdr:cNvPr id="49" name="Прямая со стрелкой 48"/>
        <xdr:cNvCxnSpPr/>
      </xdr:nvCxnSpPr>
      <xdr:spPr>
        <a:xfrm flipV="1">
          <a:off x="3448050" y="355568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54</xdr:row>
      <xdr:rowOff>47625</xdr:rowOff>
    </xdr:from>
    <xdr:to>
      <xdr:col>3</xdr:col>
      <xdr:colOff>285750</xdr:colOff>
      <xdr:row>54</xdr:row>
      <xdr:rowOff>304800</xdr:rowOff>
    </xdr:to>
    <xdr:cxnSp macro="">
      <xdr:nvCxnSpPr>
        <xdr:cNvPr id="50" name="Прямая со стрелкой 49"/>
        <xdr:cNvCxnSpPr/>
      </xdr:nvCxnSpPr>
      <xdr:spPr>
        <a:xfrm flipV="1">
          <a:off x="3448050" y="363664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56</xdr:row>
      <xdr:rowOff>47625</xdr:rowOff>
    </xdr:from>
    <xdr:to>
      <xdr:col>3</xdr:col>
      <xdr:colOff>285750</xdr:colOff>
      <xdr:row>56</xdr:row>
      <xdr:rowOff>304800</xdr:rowOff>
    </xdr:to>
    <xdr:cxnSp macro="">
      <xdr:nvCxnSpPr>
        <xdr:cNvPr id="51" name="Прямая со стрелкой 50"/>
        <xdr:cNvCxnSpPr/>
      </xdr:nvCxnSpPr>
      <xdr:spPr>
        <a:xfrm flipV="1">
          <a:off x="3448050" y="371760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57</xdr:row>
      <xdr:rowOff>47625</xdr:rowOff>
    </xdr:from>
    <xdr:to>
      <xdr:col>3</xdr:col>
      <xdr:colOff>285750</xdr:colOff>
      <xdr:row>57</xdr:row>
      <xdr:rowOff>304800</xdr:rowOff>
    </xdr:to>
    <xdr:cxnSp macro="">
      <xdr:nvCxnSpPr>
        <xdr:cNvPr id="52" name="Прямая со стрелкой 51"/>
        <xdr:cNvCxnSpPr/>
      </xdr:nvCxnSpPr>
      <xdr:spPr>
        <a:xfrm flipV="1">
          <a:off x="3448050" y="371760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58</xdr:row>
      <xdr:rowOff>47625</xdr:rowOff>
    </xdr:from>
    <xdr:to>
      <xdr:col>3</xdr:col>
      <xdr:colOff>285750</xdr:colOff>
      <xdr:row>58</xdr:row>
      <xdr:rowOff>304800</xdr:rowOff>
    </xdr:to>
    <xdr:cxnSp macro="">
      <xdr:nvCxnSpPr>
        <xdr:cNvPr id="53" name="Прямая со стрелкой 52"/>
        <xdr:cNvCxnSpPr/>
      </xdr:nvCxnSpPr>
      <xdr:spPr>
        <a:xfrm flipV="1">
          <a:off x="3448050" y="371760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61</xdr:row>
      <xdr:rowOff>47625</xdr:rowOff>
    </xdr:from>
    <xdr:to>
      <xdr:col>3</xdr:col>
      <xdr:colOff>285750</xdr:colOff>
      <xdr:row>61</xdr:row>
      <xdr:rowOff>304800</xdr:rowOff>
    </xdr:to>
    <xdr:cxnSp macro="">
      <xdr:nvCxnSpPr>
        <xdr:cNvPr id="54" name="Прямая со стрелкой 53"/>
        <xdr:cNvCxnSpPr/>
      </xdr:nvCxnSpPr>
      <xdr:spPr>
        <a:xfrm flipV="1">
          <a:off x="5934075" y="239553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62</xdr:row>
      <xdr:rowOff>47625</xdr:rowOff>
    </xdr:from>
    <xdr:to>
      <xdr:col>3</xdr:col>
      <xdr:colOff>285750</xdr:colOff>
      <xdr:row>62</xdr:row>
      <xdr:rowOff>304800</xdr:rowOff>
    </xdr:to>
    <xdr:cxnSp macro="">
      <xdr:nvCxnSpPr>
        <xdr:cNvPr id="55" name="Прямая со стрелкой 54"/>
        <xdr:cNvCxnSpPr/>
      </xdr:nvCxnSpPr>
      <xdr:spPr>
        <a:xfrm flipV="1">
          <a:off x="5934075" y="248602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63</xdr:row>
      <xdr:rowOff>47625</xdr:rowOff>
    </xdr:from>
    <xdr:to>
      <xdr:col>3</xdr:col>
      <xdr:colOff>285750</xdr:colOff>
      <xdr:row>63</xdr:row>
      <xdr:rowOff>304800</xdr:rowOff>
    </xdr:to>
    <xdr:cxnSp macro="">
      <xdr:nvCxnSpPr>
        <xdr:cNvPr id="56" name="Прямая со стрелкой 55"/>
        <xdr:cNvCxnSpPr/>
      </xdr:nvCxnSpPr>
      <xdr:spPr>
        <a:xfrm flipV="1">
          <a:off x="5934075" y="253174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64</xdr:row>
      <xdr:rowOff>47625</xdr:rowOff>
    </xdr:from>
    <xdr:to>
      <xdr:col>3</xdr:col>
      <xdr:colOff>285750</xdr:colOff>
      <xdr:row>64</xdr:row>
      <xdr:rowOff>304800</xdr:rowOff>
    </xdr:to>
    <xdr:cxnSp macro="">
      <xdr:nvCxnSpPr>
        <xdr:cNvPr id="57" name="Прямая со стрелкой 56"/>
        <xdr:cNvCxnSpPr/>
      </xdr:nvCxnSpPr>
      <xdr:spPr>
        <a:xfrm flipV="1">
          <a:off x="5934075" y="257746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65</xdr:row>
      <xdr:rowOff>47625</xdr:rowOff>
    </xdr:from>
    <xdr:to>
      <xdr:col>3</xdr:col>
      <xdr:colOff>285750</xdr:colOff>
      <xdr:row>65</xdr:row>
      <xdr:rowOff>304800</xdr:rowOff>
    </xdr:to>
    <xdr:cxnSp macro="">
      <xdr:nvCxnSpPr>
        <xdr:cNvPr id="58" name="Прямая со стрелкой 57"/>
        <xdr:cNvCxnSpPr/>
      </xdr:nvCxnSpPr>
      <xdr:spPr>
        <a:xfrm flipV="1">
          <a:off x="5934075" y="257746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66</xdr:row>
      <xdr:rowOff>47625</xdr:rowOff>
    </xdr:from>
    <xdr:to>
      <xdr:col>3</xdr:col>
      <xdr:colOff>285750</xdr:colOff>
      <xdr:row>66</xdr:row>
      <xdr:rowOff>304800</xdr:rowOff>
    </xdr:to>
    <xdr:cxnSp macro="">
      <xdr:nvCxnSpPr>
        <xdr:cNvPr id="59" name="Прямая со стрелкой 58"/>
        <xdr:cNvCxnSpPr/>
      </xdr:nvCxnSpPr>
      <xdr:spPr>
        <a:xfrm flipV="1">
          <a:off x="5934075" y="257746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67</xdr:row>
      <xdr:rowOff>47625</xdr:rowOff>
    </xdr:from>
    <xdr:to>
      <xdr:col>3</xdr:col>
      <xdr:colOff>285750</xdr:colOff>
      <xdr:row>67</xdr:row>
      <xdr:rowOff>304800</xdr:rowOff>
    </xdr:to>
    <xdr:cxnSp macro="">
      <xdr:nvCxnSpPr>
        <xdr:cNvPr id="60" name="Прямая со стрелкой 59"/>
        <xdr:cNvCxnSpPr/>
      </xdr:nvCxnSpPr>
      <xdr:spPr>
        <a:xfrm flipV="1">
          <a:off x="5934075" y="271462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68</xdr:row>
      <xdr:rowOff>47625</xdr:rowOff>
    </xdr:from>
    <xdr:to>
      <xdr:col>3</xdr:col>
      <xdr:colOff>285750</xdr:colOff>
      <xdr:row>68</xdr:row>
      <xdr:rowOff>304800</xdr:rowOff>
    </xdr:to>
    <xdr:cxnSp macro="">
      <xdr:nvCxnSpPr>
        <xdr:cNvPr id="61" name="Прямая со стрелкой 60"/>
        <xdr:cNvCxnSpPr/>
      </xdr:nvCxnSpPr>
      <xdr:spPr>
        <a:xfrm flipV="1">
          <a:off x="5934075" y="276034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69</xdr:row>
      <xdr:rowOff>47625</xdr:rowOff>
    </xdr:from>
    <xdr:to>
      <xdr:col>3</xdr:col>
      <xdr:colOff>285750</xdr:colOff>
      <xdr:row>69</xdr:row>
      <xdr:rowOff>304800</xdr:rowOff>
    </xdr:to>
    <xdr:cxnSp macro="">
      <xdr:nvCxnSpPr>
        <xdr:cNvPr id="62" name="Прямая со стрелкой 61"/>
        <xdr:cNvCxnSpPr/>
      </xdr:nvCxnSpPr>
      <xdr:spPr>
        <a:xfrm flipV="1">
          <a:off x="5934075" y="280606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70</xdr:row>
      <xdr:rowOff>47625</xdr:rowOff>
    </xdr:from>
    <xdr:to>
      <xdr:col>3</xdr:col>
      <xdr:colOff>285750</xdr:colOff>
      <xdr:row>70</xdr:row>
      <xdr:rowOff>304800</xdr:rowOff>
    </xdr:to>
    <xdr:cxnSp macro="">
      <xdr:nvCxnSpPr>
        <xdr:cNvPr id="63" name="Прямая со стрелкой 62"/>
        <xdr:cNvCxnSpPr/>
      </xdr:nvCxnSpPr>
      <xdr:spPr>
        <a:xfrm flipV="1">
          <a:off x="5934075" y="285178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71</xdr:row>
      <xdr:rowOff>47625</xdr:rowOff>
    </xdr:from>
    <xdr:to>
      <xdr:col>3</xdr:col>
      <xdr:colOff>285750</xdr:colOff>
      <xdr:row>71</xdr:row>
      <xdr:rowOff>304800</xdr:rowOff>
    </xdr:to>
    <xdr:cxnSp macro="">
      <xdr:nvCxnSpPr>
        <xdr:cNvPr id="64" name="Прямая со стрелкой 63"/>
        <xdr:cNvCxnSpPr/>
      </xdr:nvCxnSpPr>
      <xdr:spPr>
        <a:xfrm flipV="1">
          <a:off x="5934075" y="289750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72</xdr:row>
      <xdr:rowOff>47625</xdr:rowOff>
    </xdr:from>
    <xdr:to>
      <xdr:col>3</xdr:col>
      <xdr:colOff>285750</xdr:colOff>
      <xdr:row>72</xdr:row>
      <xdr:rowOff>304800</xdr:rowOff>
    </xdr:to>
    <xdr:cxnSp macro="">
      <xdr:nvCxnSpPr>
        <xdr:cNvPr id="65" name="Прямая со стрелкой 64"/>
        <xdr:cNvCxnSpPr/>
      </xdr:nvCxnSpPr>
      <xdr:spPr>
        <a:xfrm flipV="1">
          <a:off x="5934075" y="289655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73</xdr:row>
      <xdr:rowOff>47625</xdr:rowOff>
    </xdr:from>
    <xdr:to>
      <xdr:col>3</xdr:col>
      <xdr:colOff>285750</xdr:colOff>
      <xdr:row>73</xdr:row>
      <xdr:rowOff>304800</xdr:rowOff>
    </xdr:to>
    <xdr:cxnSp macro="">
      <xdr:nvCxnSpPr>
        <xdr:cNvPr id="66" name="Прямая со стрелкой 65"/>
        <xdr:cNvCxnSpPr/>
      </xdr:nvCxnSpPr>
      <xdr:spPr>
        <a:xfrm flipV="1">
          <a:off x="5934075" y="294227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74</xdr:row>
      <xdr:rowOff>47625</xdr:rowOff>
    </xdr:from>
    <xdr:to>
      <xdr:col>3</xdr:col>
      <xdr:colOff>285750</xdr:colOff>
      <xdr:row>74</xdr:row>
      <xdr:rowOff>304800</xdr:rowOff>
    </xdr:to>
    <xdr:cxnSp macro="">
      <xdr:nvCxnSpPr>
        <xdr:cNvPr id="67" name="Прямая со стрелкой 66"/>
        <xdr:cNvCxnSpPr/>
      </xdr:nvCxnSpPr>
      <xdr:spPr>
        <a:xfrm flipV="1">
          <a:off x="5934075" y="298799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75</xdr:row>
      <xdr:rowOff>47625</xdr:rowOff>
    </xdr:from>
    <xdr:to>
      <xdr:col>3</xdr:col>
      <xdr:colOff>285750</xdr:colOff>
      <xdr:row>75</xdr:row>
      <xdr:rowOff>304800</xdr:rowOff>
    </xdr:to>
    <xdr:cxnSp macro="">
      <xdr:nvCxnSpPr>
        <xdr:cNvPr id="68" name="Прямая со стрелкой 67"/>
        <xdr:cNvCxnSpPr/>
      </xdr:nvCxnSpPr>
      <xdr:spPr>
        <a:xfrm flipV="1">
          <a:off x="5934075" y="303371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77</xdr:row>
      <xdr:rowOff>47625</xdr:rowOff>
    </xdr:from>
    <xdr:to>
      <xdr:col>3</xdr:col>
      <xdr:colOff>285750</xdr:colOff>
      <xdr:row>77</xdr:row>
      <xdr:rowOff>304800</xdr:rowOff>
    </xdr:to>
    <xdr:cxnSp macro="">
      <xdr:nvCxnSpPr>
        <xdr:cNvPr id="69" name="Прямая со стрелкой 68"/>
        <xdr:cNvCxnSpPr/>
      </xdr:nvCxnSpPr>
      <xdr:spPr>
        <a:xfrm flipV="1">
          <a:off x="5934075" y="307943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78</xdr:row>
      <xdr:rowOff>47625</xdr:rowOff>
    </xdr:from>
    <xdr:to>
      <xdr:col>3</xdr:col>
      <xdr:colOff>285750</xdr:colOff>
      <xdr:row>78</xdr:row>
      <xdr:rowOff>304800</xdr:rowOff>
    </xdr:to>
    <xdr:cxnSp macro="">
      <xdr:nvCxnSpPr>
        <xdr:cNvPr id="70" name="Прямая со стрелкой 69"/>
        <xdr:cNvCxnSpPr/>
      </xdr:nvCxnSpPr>
      <xdr:spPr>
        <a:xfrm flipV="1">
          <a:off x="5934075" y="323469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79</xdr:row>
      <xdr:rowOff>47625</xdr:rowOff>
    </xdr:from>
    <xdr:to>
      <xdr:col>3</xdr:col>
      <xdr:colOff>285750</xdr:colOff>
      <xdr:row>79</xdr:row>
      <xdr:rowOff>304800</xdr:rowOff>
    </xdr:to>
    <xdr:cxnSp macro="">
      <xdr:nvCxnSpPr>
        <xdr:cNvPr id="71" name="Прямая со стрелкой 70"/>
        <xdr:cNvCxnSpPr/>
      </xdr:nvCxnSpPr>
      <xdr:spPr>
        <a:xfrm flipV="1">
          <a:off x="5934075" y="323469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80</xdr:row>
      <xdr:rowOff>47625</xdr:rowOff>
    </xdr:from>
    <xdr:to>
      <xdr:col>3</xdr:col>
      <xdr:colOff>285750</xdr:colOff>
      <xdr:row>80</xdr:row>
      <xdr:rowOff>304800</xdr:rowOff>
    </xdr:to>
    <xdr:cxnSp macro="">
      <xdr:nvCxnSpPr>
        <xdr:cNvPr id="72" name="Прямая со стрелкой 71"/>
        <xdr:cNvCxnSpPr/>
      </xdr:nvCxnSpPr>
      <xdr:spPr>
        <a:xfrm flipV="1">
          <a:off x="5934075" y="328041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81</xdr:row>
      <xdr:rowOff>47625</xdr:rowOff>
    </xdr:from>
    <xdr:to>
      <xdr:col>3</xdr:col>
      <xdr:colOff>285750</xdr:colOff>
      <xdr:row>81</xdr:row>
      <xdr:rowOff>304800</xdr:rowOff>
    </xdr:to>
    <xdr:cxnSp macro="">
      <xdr:nvCxnSpPr>
        <xdr:cNvPr id="73" name="Прямая со стрелкой 72"/>
        <xdr:cNvCxnSpPr/>
      </xdr:nvCxnSpPr>
      <xdr:spPr>
        <a:xfrm flipV="1">
          <a:off x="5934075" y="332613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82</xdr:row>
      <xdr:rowOff>47625</xdr:rowOff>
    </xdr:from>
    <xdr:to>
      <xdr:col>3</xdr:col>
      <xdr:colOff>285750</xdr:colOff>
      <xdr:row>82</xdr:row>
      <xdr:rowOff>304800</xdr:rowOff>
    </xdr:to>
    <xdr:cxnSp macro="">
      <xdr:nvCxnSpPr>
        <xdr:cNvPr id="74" name="Прямая со стрелкой 73"/>
        <xdr:cNvCxnSpPr/>
      </xdr:nvCxnSpPr>
      <xdr:spPr>
        <a:xfrm flipV="1">
          <a:off x="5934075" y="337185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83</xdr:row>
      <xdr:rowOff>47625</xdr:rowOff>
    </xdr:from>
    <xdr:to>
      <xdr:col>3</xdr:col>
      <xdr:colOff>285750</xdr:colOff>
      <xdr:row>83</xdr:row>
      <xdr:rowOff>304800</xdr:rowOff>
    </xdr:to>
    <xdr:cxnSp macro="">
      <xdr:nvCxnSpPr>
        <xdr:cNvPr id="75" name="Прямая со стрелкой 74"/>
        <xdr:cNvCxnSpPr/>
      </xdr:nvCxnSpPr>
      <xdr:spPr>
        <a:xfrm flipV="1">
          <a:off x="5934075" y="341757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86</xdr:row>
      <xdr:rowOff>47625</xdr:rowOff>
    </xdr:from>
    <xdr:to>
      <xdr:col>3</xdr:col>
      <xdr:colOff>285750</xdr:colOff>
      <xdr:row>86</xdr:row>
      <xdr:rowOff>304800</xdr:rowOff>
    </xdr:to>
    <xdr:cxnSp macro="">
      <xdr:nvCxnSpPr>
        <xdr:cNvPr id="76" name="Прямая со стрелкой 75"/>
        <xdr:cNvCxnSpPr/>
      </xdr:nvCxnSpPr>
      <xdr:spPr>
        <a:xfrm flipV="1">
          <a:off x="5934075" y="346329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87</xdr:row>
      <xdr:rowOff>47625</xdr:rowOff>
    </xdr:from>
    <xdr:to>
      <xdr:col>3</xdr:col>
      <xdr:colOff>285750</xdr:colOff>
      <xdr:row>87</xdr:row>
      <xdr:rowOff>304800</xdr:rowOff>
    </xdr:to>
    <xdr:cxnSp macro="">
      <xdr:nvCxnSpPr>
        <xdr:cNvPr id="77" name="Прямая со стрелкой 76"/>
        <xdr:cNvCxnSpPr/>
      </xdr:nvCxnSpPr>
      <xdr:spPr>
        <a:xfrm flipV="1">
          <a:off x="5934075" y="355949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88</xdr:row>
      <xdr:rowOff>47625</xdr:rowOff>
    </xdr:from>
    <xdr:to>
      <xdr:col>3</xdr:col>
      <xdr:colOff>285750</xdr:colOff>
      <xdr:row>88</xdr:row>
      <xdr:rowOff>304800</xdr:rowOff>
    </xdr:to>
    <xdr:cxnSp macro="">
      <xdr:nvCxnSpPr>
        <xdr:cNvPr id="78" name="Прямая со стрелкой 77"/>
        <xdr:cNvCxnSpPr/>
      </xdr:nvCxnSpPr>
      <xdr:spPr>
        <a:xfrm flipV="1">
          <a:off x="5934075" y="360521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89</xdr:row>
      <xdr:rowOff>47625</xdr:rowOff>
    </xdr:from>
    <xdr:to>
      <xdr:col>3</xdr:col>
      <xdr:colOff>285750</xdr:colOff>
      <xdr:row>89</xdr:row>
      <xdr:rowOff>304800</xdr:rowOff>
    </xdr:to>
    <xdr:cxnSp macro="">
      <xdr:nvCxnSpPr>
        <xdr:cNvPr id="79" name="Прямая со стрелкой 78"/>
        <xdr:cNvCxnSpPr/>
      </xdr:nvCxnSpPr>
      <xdr:spPr>
        <a:xfrm flipV="1">
          <a:off x="5934075" y="366712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90</xdr:row>
      <xdr:rowOff>47625</xdr:rowOff>
    </xdr:from>
    <xdr:to>
      <xdr:col>3</xdr:col>
      <xdr:colOff>285750</xdr:colOff>
      <xdr:row>90</xdr:row>
      <xdr:rowOff>304800</xdr:rowOff>
    </xdr:to>
    <xdr:cxnSp macro="">
      <xdr:nvCxnSpPr>
        <xdr:cNvPr id="80" name="Прямая со стрелкой 79"/>
        <xdr:cNvCxnSpPr/>
      </xdr:nvCxnSpPr>
      <xdr:spPr>
        <a:xfrm flipV="1">
          <a:off x="5934075" y="371284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91</xdr:row>
      <xdr:rowOff>47625</xdr:rowOff>
    </xdr:from>
    <xdr:to>
      <xdr:col>3</xdr:col>
      <xdr:colOff>285750</xdr:colOff>
      <xdr:row>91</xdr:row>
      <xdr:rowOff>304800</xdr:rowOff>
    </xdr:to>
    <xdr:cxnSp macro="">
      <xdr:nvCxnSpPr>
        <xdr:cNvPr id="81" name="Прямая со стрелкой 80"/>
        <xdr:cNvCxnSpPr/>
      </xdr:nvCxnSpPr>
      <xdr:spPr>
        <a:xfrm flipV="1">
          <a:off x="3905250" y="377380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92</xdr:row>
      <xdr:rowOff>47625</xdr:rowOff>
    </xdr:from>
    <xdr:to>
      <xdr:col>3</xdr:col>
      <xdr:colOff>285750</xdr:colOff>
      <xdr:row>92</xdr:row>
      <xdr:rowOff>304800</xdr:rowOff>
    </xdr:to>
    <xdr:cxnSp macro="">
      <xdr:nvCxnSpPr>
        <xdr:cNvPr id="82" name="Прямая со стрелкой 81"/>
        <xdr:cNvCxnSpPr/>
      </xdr:nvCxnSpPr>
      <xdr:spPr>
        <a:xfrm flipV="1">
          <a:off x="3905250" y="382714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93</xdr:row>
      <xdr:rowOff>47625</xdr:rowOff>
    </xdr:from>
    <xdr:to>
      <xdr:col>3</xdr:col>
      <xdr:colOff>285750</xdr:colOff>
      <xdr:row>93</xdr:row>
      <xdr:rowOff>304800</xdr:rowOff>
    </xdr:to>
    <xdr:cxnSp macro="">
      <xdr:nvCxnSpPr>
        <xdr:cNvPr id="83" name="Прямая со стрелкой 82"/>
        <xdr:cNvCxnSpPr/>
      </xdr:nvCxnSpPr>
      <xdr:spPr>
        <a:xfrm flipV="1">
          <a:off x="3905250" y="387286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95</xdr:row>
      <xdr:rowOff>47625</xdr:rowOff>
    </xdr:from>
    <xdr:to>
      <xdr:col>3</xdr:col>
      <xdr:colOff>285750</xdr:colOff>
      <xdr:row>95</xdr:row>
      <xdr:rowOff>304800</xdr:rowOff>
    </xdr:to>
    <xdr:cxnSp macro="">
      <xdr:nvCxnSpPr>
        <xdr:cNvPr id="84" name="Прямая со стрелкой 83"/>
        <xdr:cNvCxnSpPr/>
      </xdr:nvCxnSpPr>
      <xdr:spPr>
        <a:xfrm flipV="1">
          <a:off x="3905250" y="393287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96</xdr:row>
      <xdr:rowOff>47625</xdr:rowOff>
    </xdr:from>
    <xdr:to>
      <xdr:col>3</xdr:col>
      <xdr:colOff>285750</xdr:colOff>
      <xdr:row>96</xdr:row>
      <xdr:rowOff>304800</xdr:rowOff>
    </xdr:to>
    <xdr:cxnSp macro="">
      <xdr:nvCxnSpPr>
        <xdr:cNvPr id="85" name="Прямая со стрелкой 84"/>
        <xdr:cNvCxnSpPr/>
      </xdr:nvCxnSpPr>
      <xdr:spPr>
        <a:xfrm flipV="1">
          <a:off x="3905250" y="402431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97</xdr:row>
      <xdr:rowOff>47625</xdr:rowOff>
    </xdr:from>
    <xdr:to>
      <xdr:col>3</xdr:col>
      <xdr:colOff>285750</xdr:colOff>
      <xdr:row>97</xdr:row>
      <xdr:rowOff>304800</xdr:rowOff>
    </xdr:to>
    <xdr:cxnSp macro="">
      <xdr:nvCxnSpPr>
        <xdr:cNvPr id="86" name="Прямая со стрелкой 85"/>
        <xdr:cNvCxnSpPr/>
      </xdr:nvCxnSpPr>
      <xdr:spPr>
        <a:xfrm flipV="1">
          <a:off x="3905250" y="407003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98</xdr:row>
      <xdr:rowOff>47625</xdr:rowOff>
    </xdr:from>
    <xdr:to>
      <xdr:col>3</xdr:col>
      <xdr:colOff>285750</xdr:colOff>
      <xdr:row>98</xdr:row>
      <xdr:rowOff>304800</xdr:rowOff>
    </xdr:to>
    <xdr:cxnSp macro="">
      <xdr:nvCxnSpPr>
        <xdr:cNvPr id="87" name="Прямая со стрелкой 86"/>
        <xdr:cNvCxnSpPr/>
      </xdr:nvCxnSpPr>
      <xdr:spPr>
        <a:xfrm flipV="1">
          <a:off x="3905250" y="411575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99</xdr:row>
      <xdr:rowOff>47625</xdr:rowOff>
    </xdr:from>
    <xdr:to>
      <xdr:col>3</xdr:col>
      <xdr:colOff>285750</xdr:colOff>
      <xdr:row>99</xdr:row>
      <xdr:rowOff>304800</xdr:rowOff>
    </xdr:to>
    <xdr:cxnSp macro="">
      <xdr:nvCxnSpPr>
        <xdr:cNvPr id="88" name="Прямая со стрелкой 87"/>
        <xdr:cNvCxnSpPr/>
      </xdr:nvCxnSpPr>
      <xdr:spPr>
        <a:xfrm flipV="1">
          <a:off x="3905250" y="416147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100</xdr:row>
      <xdr:rowOff>47625</xdr:rowOff>
    </xdr:from>
    <xdr:to>
      <xdr:col>3</xdr:col>
      <xdr:colOff>285750</xdr:colOff>
      <xdr:row>100</xdr:row>
      <xdr:rowOff>304800</xdr:rowOff>
    </xdr:to>
    <xdr:cxnSp macro="">
      <xdr:nvCxnSpPr>
        <xdr:cNvPr id="89" name="Прямая со стрелкой 88"/>
        <xdr:cNvCxnSpPr/>
      </xdr:nvCxnSpPr>
      <xdr:spPr>
        <a:xfrm flipV="1">
          <a:off x="3905250" y="420719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101</xdr:row>
      <xdr:rowOff>47625</xdr:rowOff>
    </xdr:from>
    <xdr:to>
      <xdr:col>3</xdr:col>
      <xdr:colOff>285750</xdr:colOff>
      <xdr:row>101</xdr:row>
      <xdr:rowOff>304800</xdr:rowOff>
    </xdr:to>
    <xdr:cxnSp macro="">
      <xdr:nvCxnSpPr>
        <xdr:cNvPr id="90" name="Прямая со стрелкой 89"/>
        <xdr:cNvCxnSpPr/>
      </xdr:nvCxnSpPr>
      <xdr:spPr>
        <a:xfrm flipV="1">
          <a:off x="3905250" y="425291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102</xdr:row>
      <xdr:rowOff>47625</xdr:rowOff>
    </xdr:from>
    <xdr:to>
      <xdr:col>3</xdr:col>
      <xdr:colOff>285750</xdr:colOff>
      <xdr:row>102</xdr:row>
      <xdr:rowOff>304800</xdr:rowOff>
    </xdr:to>
    <xdr:cxnSp macro="">
      <xdr:nvCxnSpPr>
        <xdr:cNvPr id="91" name="Прямая со стрелкой 90"/>
        <xdr:cNvCxnSpPr/>
      </xdr:nvCxnSpPr>
      <xdr:spPr>
        <a:xfrm flipV="1">
          <a:off x="3905250" y="429863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103</xdr:row>
      <xdr:rowOff>47625</xdr:rowOff>
    </xdr:from>
    <xdr:to>
      <xdr:col>3</xdr:col>
      <xdr:colOff>285750</xdr:colOff>
      <xdr:row>103</xdr:row>
      <xdr:rowOff>304800</xdr:rowOff>
    </xdr:to>
    <xdr:cxnSp macro="">
      <xdr:nvCxnSpPr>
        <xdr:cNvPr id="92" name="Прямая со стрелкой 91"/>
        <xdr:cNvCxnSpPr/>
      </xdr:nvCxnSpPr>
      <xdr:spPr>
        <a:xfrm flipV="1">
          <a:off x="3905250" y="434435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104</xdr:row>
      <xdr:rowOff>47625</xdr:rowOff>
    </xdr:from>
    <xdr:to>
      <xdr:col>3</xdr:col>
      <xdr:colOff>285750</xdr:colOff>
      <xdr:row>104</xdr:row>
      <xdr:rowOff>304800</xdr:rowOff>
    </xdr:to>
    <xdr:cxnSp macro="">
      <xdr:nvCxnSpPr>
        <xdr:cNvPr id="93" name="Прямая со стрелкой 92"/>
        <xdr:cNvCxnSpPr/>
      </xdr:nvCxnSpPr>
      <xdr:spPr>
        <a:xfrm flipV="1">
          <a:off x="3905250" y="439007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107</xdr:row>
      <xdr:rowOff>47625</xdr:rowOff>
    </xdr:from>
    <xdr:to>
      <xdr:col>3</xdr:col>
      <xdr:colOff>285750</xdr:colOff>
      <xdr:row>107</xdr:row>
      <xdr:rowOff>304800</xdr:rowOff>
    </xdr:to>
    <xdr:cxnSp macro="">
      <xdr:nvCxnSpPr>
        <xdr:cNvPr id="94" name="Прямая со стрелкой 93"/>
        <xdr:cNvCxnSpPr/>
      </xdr:nvCxnSpPr>
      <xdr:spPr>
        <a:xfrm flipV="1">
          <a:off x="3905250" y="443579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108</xdr:row>
      <xdr:rowOff>47625</xdr:rowOff>
    </xdr:from>
    <xdr:to>
      <xdr:col>3</xdr:col>
      <xdr:colOff>285750</xdr:colOff>
      <xdr:row>108</xdr:row>
      <xdr:rowOff>304800</xdr:rowOff>
    </xdr:to>
    <xdr:cxnSp macro="">
      <xdr:nvCxnSpPr>
        <xdr:cNvPr id="95" name="Прямая со стрелкой 94"/>
        <xdr:cNvCxnSpPr/>
      </xdr:nvCxnSpPr>
      <xdr:spPr>
        <a:xfrm flipV="1">
          <a:off x="3905250" y="453961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109</xdr:row>
      <xdr:rowOff>47625</xdr:rowOff>
    </xdr:from>
    <xdr:to>
      <xdr:col>3</xdr:col>
      <xdr:colOff>285750</xdr:colOff>
      <xdr:row>109</xdr:row>
      <xdr:rowOff>304800</xdr:rowOff>
    </xdr:to>
    <xdr:cxnSp macro="">
      <xdr:nvCxnSpPr>
        <xdr:cNvPr id="96" name="Прямая со стрелкой 95"/>
        <xdr:cNvCxnSpPr/>
      </xdr:nvCxnSpPr>
      <xdr:spPr>
        <a:xfrm flipV="1">
          <a:off x="3905250" y="458533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110</xdr:row>
      <xdr:rowOff>47625</xdr:rowOff>
    </xdr:from>
    <xdr:to>
      <xdr:col>3</xdr:col>
      <xdr:colOff>285750</xdr:colOff>
      <xdr:row>110</xdr:row>
      <xdr:rowOff>304800</xdr:rowOff>
    </xdr:to>
    <xdr:cxnSp macro="">
      <xdr:nvCxnSpPr>
        <xdr:cNvPr id="97" name="Прямая со стрелкой 96"/>
        <xdr:cNvCxnSpPr/>
      </xdr:nvCxnSpPr>
      <xdr:spPr>
        <a:xfrm flipV="1">
          <a:off x="3905250" y="463105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111</xdr:row>
      <xdr:rowOff>47625</xdr:rowOff>
    </xdr:from>
    <xdr:to>
      <xdr:col>3</xdr:col>
      <xdr:colOff>285750</xdr:colOff>
      <xdr:row>111</xdr:row>
      <xdr:rowOff>304800</xdr:rowOff>
    </xdr:to>
    <xdr:cxnSp macro="">
      <xdr:nvCxnSpPr>
        <xdr:cNvPr id="98" name="Прямая со стрелкой 97"/>
        <xdr:cNvCxnSpPr/>
      </xdr:nvCxnSpPr>
      <xdr:spPr>
        <a:xfrm flipV="1">
          <a:off x="3905250" y="467677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113</xdr:row>
      <xdr:rowOff>47625</xdr:rowOff>
    </xdr:from>
    <xdr:to>
      <xdr:col>3</xdr:col>
      <xdr:colOff>285750</xdr:colOff>
      <xdr:row>113</xdr:row>
      <xdr:rowOff>304800</xdr:rowOff>
    </xdr:to>
    <xdr:cxnSp macro="">
      <xdr:nvCxnSpPr>
        <xdr:cNvPr id="99" name="Прямая со стрелкой 98"/>
        <xdr:cNvCxnSpPr/>
      </xdr:nvCxnSpPr>
      <xdr:spPr>
        <a:xfrm flipV="1">
          <a:off x="3905250" y="472249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114</xdr:row>
      <xdr:rowOff>47625</xdr:rowOff>
    </xdr:from>
    <xdr:to>
      <xdr:col>3</xdr:col>
      <xdr:colOff>285750</xdr:colOff>
      <xdr:row>114</xdr:row>
      <xdr:rowOff>304800</xdr:rowOff>
    </xdr:to>
    <xdr:cxnSp macro="">
      <xdr:nvCxnSpPr>
        <xdr:cNvPr id="100" name="Прямая со стрелкой 99"/>
        <xdr:cNvCxnSpPr/>
      </xdr:nvCxnSpPr>
      <xdr:spPr>
        <a:xfrm flipV="1">
          <a:off x="3905250" y="481393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115</xdr:row>
      <xdr:rowOff>47625</xdr:rowOff>
    </xdr:from>
    <xdr:to>
      <xdr:col>3</xdr:col>
      <xdr:colOff>285750</xdr:colOff>
      <xdr:row>115</xdr:row>
      <xdr:rowOff>304800</xdr:rowOff>
    </xdr:to>
    <xdr:cxnSp macro="">
      <xdr:nvCxnSpPr>
        <xdr:cNvPr id="101" name="Прямая со стрелкой 100"/>
        <xdr:cNvCxnSpPr/>
      </xdr:nvCxnSpPr>
      <xdr:spPr>
        <a:xfrm flipV="1">
          <a:off x="3905250" y="485965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116</xdr:row>
      <xdr:rowOff>47625</xdr:rowOff>
    </xdr:from>
    <xdr:to>
      <xdr:col>3</xdr:col>
      <xdr:colOff>285750</xdr:colOff>
      <xdr:row>116</xdr:row>
      <xdr:rowOff>304800</xdr:rowOff>
    </xdr:to>
    <xdr:cxnSp macro="">
      <xdr:nvCxnSpPr>
        <xdr:cNvPr id="102" name="Прямая со стрелкой 101"/>
        <xdr:cNvCxnSpPr/>
      </xdr:nvCxnSpPr>
      <xdr:spPr>
        <a:xfrm flipV="1">
          <a:off x="3905250" y="490537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117</xdr:row>
      <xdr:rowOff>47625</xdr:rowOff>
    </xdr:from>
    <xdr:to>
      <xdr:col>3</xdr:col>
      <xdr:colOff>285750</xdr:colOff>
      <xdr:row>117</xdr:row>
      <xdr:rowOff>304800</xdr:rowOff>
    </xdr:to>
    <xdr:cxnSp macro="">
      <xdr:nvCxnSpPr>
        <xdr:cNvPr id="103" name="Прямая со стрелкой 102"/>
        <xdr:cNvCxnSpPr/>
      </xdr:nvCxnSpPr>
      <xdr:spPr>
        <a:xfrm flipV="1">
          <a:off x="3905250" y="495109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118</xdr:row>
      <xdr:rowOff>47625</xdr:rowOff>
    </xdr:from>
    <xdr:to>
      <xdr:col>3</xdr:col>
      <xdr:colOff>285750</xdr:colOff>
      <xdr:row>118</xdr:row>
      <xdr:rowOff>304800</xdr:rowOff>
    </xdr:to>
    <xdr:cxnSp macro="">
      <xdr:nvCxnSpPr>
        <xdr:cNvPr id="104" name="Прямая со стрелкой 103"/>
        <xdr:cNvCxnSpPr/>
      </xdr:nvCxnSpPr>
      <xdr:spPr>
        <a:xfrm flipV="1">
          <a:off x="3905250" y="499681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119</xdr:row>
      <xdr:rowOff>47625</xdr:rowOff>
    </xdr:from>
    <xdr:to>
      <xdr:col>3</xdr:col>
      <xdr:colOff>285750</xdr:colOff>
      <xdr:row>119</xdr:row>
      <xdr:rowOff>304800</xdr:rowOff>
    </xdr:to>
    <xdr:cxnSp macro="">
      <xdr:nvCxnSpPr>
        <xdr:cNvPr id="105" name="Прямая со стрелкой 104"/>
        <xdr:cNvCxnSpPr/>
      </xdr:nvCxnSpPr>
      <xdr:spPr>
        <a:xfrm flipV="1">
          <a:off x="3905250" y="504253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120</xdr:row>
      <xdr:rowOff>47625</xdr:rowOff>
    </xdr:from>
    <xdr:to>
      <xdr:col>3</xdr:col>
      <xdr:colOff>285750</xdr:colOff>
      <xdr:row>120</xdr:row>
      <xdr:rowOff>304800</xdr:rowOff>
    </xdr:to>
    <xdr:cxnSp macro="">
      <xdr:nvCxnSpPr>
        <xdr:cNvPr id="106" name="Прямая со стрелкой 105"/>
        <xdr:cNvCxnSpPr/>
      </xdr:nvCxnSpPr>
      <xdr:spPr>
        <a:xfrm flipV="1">
          <a:off x="3905250" y="508825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121</xdr:row>
      <xdr:rowOff>47625</xdr:rowOff>
    </xdr:from>
    <xdr:to>
      <xdr:col>3</xdr:col>
      <xdr:colOff>285750</xdr:colOff>
      <xdr:row>121</xdr:row>
      <xdr:rowOff>304800</xdr:rowOff>
    </xdr:to>
    <xdr:cxnSp macro="">
      <xdr:nvCxnSpPr>
        <xdr:cNvPr id="107" name="Прямая со стрелкой 106"/>
        <xdr:cNvCxnSpPr/>
      </xdr:nvCxnSpPr>
      <xdr:spPr>
        <a:xfrm flipV="1">
          <a:off x="3905250" y="513397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124</xdr:row>
      <xdr:rowOff>47625</xdr:rowOff>
    </xdr:from>
    <xdr:to>
      <xdr:col>3</xdr:col>
      <xdr:colOff>285750</xdr:colOff>
      <xdr:row>124</xdr:row>
      <xdr:rowOff>304800</xdr:rowOff>
    </xdr:to>
    <xdr:cxnSp macro="">
      <xdr:nvCxnSpPr>
        <xdr:cNvPr id="108" name="Прямая со стрелкой 107"/>
        <xdr:cNvCxnSpPr/>
      </xdr:nvCxnSpPr>
      <xdr:spPr>
        <a:xfrm flipV="1">
          <a:off x="4019550" y="516064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125</xdr:row>
      <xdr:rowOff>47625</xdr:rowOff>
    </xdr:from>
    <xdr:to>
      <xdr:col>3</xdr:col>
      <xdr:colOff>285750</xdr:colOff>
      <xdr:row>125</xdr:row>
      <xdr:rowOff>304800</xdr:rowOff>
    </xdr:to>
    <xdr:cxnSp macro="">
      <xdr:nvCxnSpPr>
        <xdr:cNvPr id="109" name="Прямая со стрелкой 108"/>
        <xdr:cNvCxnSpPr/>
      </xdr:nvCxnSpPr>
      <xdr:spPr>
        <a:xfrm flipV="1">
          <a:off x="4019550" y="525875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126</xdr:row>
      <xdr:rowOff>47625</xdr:rowOff>
    </xdr:from>
    <xdr:to>
      <xdr:col>3</xdr:col>
      <xdr:colOff>285750</xdr:colOff>
      <xdr:row>126</xdr:row>
      <xdr:rowOff>304800</xdr:rowOff>
    </xdr:to>
    <xdr:cxnSp macro="">
      <xdr:nvCxnSpPr>
        <xdr:cNvPr id="110" name="Прямая со стрелкой 109"/>
        <xdr:cNvCxnSpPr/>
      </xdr:nvCxnSpPr>
      <xdr:spPr>
        <a:xfrm flipV="1">
          <a:off x="4019550" y="516064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127</xdr:row>
      <xdr:rowOff>47625</xdr:rowOff>
    </xdr:from>
    <xdr:to>
      <xdr:col>3</xdr:col>
      <xdr:colOff>285750</xdr:colOff>
      <xdr:row>127</xdr:row>
      <xdr:rowOff>304800</xdr:rowOff>
    </xdr:to>
    <xdr:cxnSp macro="">
      <xdr:nvCxnSpPr>
        <xdr:cNvPr id="111" name="Прямая со стрелкой 110"/>
        <xdr:cNvCxnSpPr/>
      </xdr:nvCxnSpPr>
      <xdr:spPr>
        <a:xfrm flipV="1">
          <a:off x="4019550" y="535019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129</xdr:row>
      <xdr:rowOff>47625</xdr:rowOff>
    </xdr:from>
    <xdr:to>
      <xdr:col>3</xdr:col>
      <xdr:colOff>285750</xdr:colOff>
      <xdr:row>129</xdr:row>
      <xdr:rowOff>304800</xdr:rowOff>
    </xdr:to>
    <xdr:cxnSp macro="">
      <xdr:nvCxnSpPr>
        <xdr:cNvPr id="112" name="Прямая со стрелкой 111"/>
        <xdr:cNvCxnSpPr/>
      </xdr:nvCxnSpPr>
      <xdr:spPr>
        <a:xfrm flipV="1">
          <a:off x="4019550" y="539591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130</xdr:row>
      <xdr:rowOff>47625</xdr:rowOff>
    </xdr:from>
    <xdr:to>
      <xdr:col>3</xdr:col>
      <xdr:colOff>285750</xdr:colOff>
      <xdr:row>130</xdr:row>
      <xdr:rowOff>304800</xdr:rowOff>
    </xdr:to>
    <xdr:cxnSp macro="">
      <xdr:nvCxnSpPr>
        <xdr:cNvPr id="113" name="Прямая со стрелкой 112"/>
        <xdr:cNvCxnSpPr/>
      </xdr:nvCxnSpPr>
      <xdr:spPr>
        <a:xfrm flipV="1">
          <a:off x="4019550" y="546068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131</xdr:row>
      <xdr:rowOff>47625</xdr:rowOff>
    </xdr:from>
    <xdr:to>
      <xdr:col>3</xdr:col>
      <xdr:colOff>285750</xdr:colOff>
      <xdr:row>131</xdr:row>
      <xdr:rowOff>304800</xdr:rowOff>
    </xdr:to>
    <xdr:cxnSp macro="">
      <xdr:nvCxnSpPr>
        <xdr:cNvPr id="114" name="Прямая со стрелкой 113"/>
        <xdr:cNvCxnSpPr/>
      </xdr:nvCxnSpPr>
      <xdr:spPr>
        <a:xfrm flipV="1">
          <a:off x="4019550" y="550926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132</xdr:row>
      <xdr:rowOff>47625</xdr:rowOff>
    </xdr:from>
    <xdr:to>
      <xdr:col>3</xdr:col>
      <xdr:colOff>285750</xdr:colOff>
      <xdr:row>132</xdr:row>
      <xdr:rowOff>304800</xdr:rowOff>
    </xdr:to>
    <xdr:cxnSp macro="">
      <xdr:nvCxnSpPr>
        <xdr:cNvPr id="115" name="Прямая со стрелкой 114"/>
        <xdr:cNvCxnSpPr/>
      </xdr:nvCxnSpPr>
      <xdr:spPr>
        <a:xfrm flipV="1">
          <a:off x="4019550" y="555783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133</xdr:row>
      <xdr:rowOff>85725</xdr:rowOff>
    </xdr:from>
    <xdr:to>
      <xdr:col>3</xdr:col>
      <xdr:colOff>295275</xdr:colOff>
      <xdr:row>133</xdr:row>
      <xdr:rowOff>342900</xdr:rowOff>
    </xdr:to>
    <xdr:cxnSp macro="">
      <xdr:nvCxnSpPr>
        <xdr:cNvPr id="116" name="Прямая со стрелкой 115"/>
        <xdr:cNvCxnSpPr/>
      </xdr:nvCxnSpPr>
      <xdr:spPr>
        <a:xfrm flipV="1">
          <a:off x="4029075" y="572357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134</xdr:row>
      <xdr:rowOff>85725</xdr:rowOff>
    </xdr:from>
    <xdr:to>
      <xdr:col>3</xdr:col>
      <xdr:colOff>295275</xdr:colOff>
      <xdr:row>134</xdr:row>
      <xdr:rowOff>342900</xdr:rowOff>
    </xdr:to>
    <xdr:cxnSp macro="">
      <xdr:nvCxnSpPr>
        <xdr:cNvPr id="117" name="Прямая со стрелкой 116"/>
        <xdr:cNvCxnSpPr/>
      </xdr:nvCxnSpPr>
      <xdr:spPr>
        <a:xfrm flipV="1">
          <a:off x="4029075" y="572357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137</xdr:row>
      <xdr:rowOff>85725</xdr:rowOff>
    </xdr:from>
    <xdr:to>
      <xdr:col>3</xdr:col>
      <xdr:colOff>295275</xdr:colOff>
      <xdr:row>137</xdr:row>
      <xdr:rowOff>342900</xdr:rowOff>
    </xdr:to>
    <xdr:cxnSp macro="">
      <xdr:nvCxnSpPr>
        <xdr:cNvPr id="118" name="Прямая со стрелкой 117"/>
        <xdr:cNvCxnSpPr/>
      </xdr:nvCxnSpPr>
      <xdr:spPr>
        <a:xfrm flipV="1">
          <a:off x="4029075" y="577215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138</xdr:row>
      <xdr:rowOff>85725</xdr:rowOff>
    </xdr:from>
    <xdr:to>
      <xdr:col>3</xdr:col>
      <xdr:colOff>295275</xdr:colOff>
      <xdr:row>138</xdr:row>
      <xdr:rowOff>342900</xdr:rowOff>
    </xdr:to>
    <xdr:cxnSp macro="">
      <xdr:nvCxnSpPr>
        <xdr:cNvPr id="119" name="Прямая со стрелкой 118"/>
        <xdr:cNvCxnSpPr/>
      </xdr:nvCxnSpPr>
      <xdr:spPr>
        <a:xfrm flipV="1">
          <a:off x="4029075" y="590740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139</xdr:row>
      <xdr:rowOff>85725</xdr:rowOff>
    </xdr:from>
    <xdr:to>
      <xdr:col>3</xdr:col>
      <xdr:colOff>295275</xdr:colOff>
      <xdr:row>139</xdr:row>
      <xdr:rowOff>342900</xdr:rowOff>
    </xdr:to>
    <xdr:cxnSp macro="">
      <xdr:nvCxnSpPr>
        <xdr:cNvPr id="120" name="Прямая со стрелкой 119"/>
        <xdr:cNvCxnSpPr/>
      </xdr:nvCxnSpPr>
      <xdr:spPr>
        <a:xfrm flipV="1">
          <a:off x="4029075" y="600456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141</xdr:row>
      <xdr:rowOff>85725</xdr:rowOff>
    </xdr:from>
    <xdr:to>
      <xdr:col>3</xdr:col>
      <xdr:colOff>295275</xdr:colOff>
      <xdr:row>141</xdr:row>
      <xdr:rowOff>342900</xdr:rowOff>
    </xdr:to>
    <xdr:cxnSp macro="">
      <xdr:nvCxnSpPr>
        <xdr:cNvPr id="121" name="Прямая со стрелкой 120"/>
        <xdr:cNvCxnSpPr/>
      </xdr:nvCxnSpPr>
      <xdr:spPr>
        <a:xfrm flipV="1">
          <a:off x="4029075" y="608552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142</xdr:row>
      <xdr:rowOff>85725</xdr:rowOff>
    </xdr:from>
    <xdr:to>
      <xdr:col>3</xdr:col>
      <xdr:colOff>295275</xdr:colOff>
      <xdr:row>142</xdr:row>
      <xdr:rowOff>342900</xdr:rowOff>
    </xdr:to>
    <xdr:cxnSp macro="">
      <xdr:nvCxnSpPr>
        <xdr:cNvPr id="122" name="Прямая со стрелкой 121"/>
        <xdr:cNvCxnSpPr/>
      </xdr:nvCxnSpPr>
      <xdr:spPr>
        <a:xfrm flipV="1">
          <a:off x="4029075" y="618553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143</xdr:row>
      <xdr:rowOff>85725</xdr:rowOff>
    </xdr:from>
    <xdr:to>
      <xdr:col>3</xdr:col>
      <xdr:colOff>295275</xdr:colOff>
      <xdr:row>143</xdr:row>
      <xdr:rowOff>342900</xdr:rowOff>
    </xdr:to>
    <xdr:cxnSp macro="">
      <xdr:nvCxnSpPr>
        <xdr:cNvPr id="123" name="Прямая со стрелкой 122"/>
        <xdr:cNvCxnSpPr/>
      </xdr:nvCxnSpPr>
      <xdr:spPr>
        <a:xfrm flipV="1">
          <a:off x="4029075" y="623411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144</xdr:row>
      <xdr:rowOff>85725</xdr:rowOff>
    </xdr:from>
    <xdr:to>
      <xdr:col>3</xdr:col>
      <xdr:colOff>295275</xdr:colOff>
      <xdr:row>144</xdr:row>
      <xdr:rowOff>342900</xdr:rowOff>
    </xdr:to>
    <xdr:cxnSp macro="">
      <xdr:nvCxnSpPr>
        <xdr:cNvPr id="124" name="Прямая со стрелкой 123"/>
        <xdr:cNvCxnSpPr/>
      </xdr:nvCxnSpPr>
      <xdr:spPr>
        <a:xfrm flipV="1">
          <a:off x="4029075" y="628269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145</xdr:row>
      <xdr:rowOff>85725</xdr:rowOff>
    </xdr:from>
    <xdr:to>
      <xdr:col>3</xdr:col>
      <xdr:colOff>295275</xdr:colOff>
      <xdr:row>145</xdr:row>
      <xdr:rowOff>342900</xdr:rowOff>
    </xdr:to>
    <xdr:cxnSp macro="">
      <xdr:nvCxnSpPr>
        <xdr:cNvPr id="125" name="Прямая со стрелкой 124"/>
        <xdr:cNvCxnSpPr/>
      </xdr:nvCxnSpPr>
      <xdr:spPr>
        <a:xfrm flipV="1">
          <a:off x="4029075" y="641223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146</xdr:row>
      <xdr:rowOff>85725</xdr:rowOff>
    </xdr:from>
    <xdr:to>
      <xdr:col>3</xdr:col>
      <xdr:colOff>295275</xdr:colOff>
      <xdr:row>146</xdr:row>
      <xdr:rowOff>342900</xdr:rowOff>
    </xdr:to>
    <xdr:cxnSp macro="">
      <xdr:nvCxnSpPr>
        <xdr:cNvPr id="126" name="Прямая со стрелкой 125"/>
        <xdr:cNvCxnSpPr/>
      </xdr:nvCxnSpPr>
      <xdr:spPr>
        <a:xfrm flipV="1">
          <a:off x="4029075" y="641223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147</xdr:row>
      <xdr:rowOff>85725</xdr:rowOff>
    </xdr:from>
    <xdr:to>
      <xdr:col>3</xdr:col>
      <xdr:colOff>295275</xdr:colOff>
      <xdr:row>147</xdr:row>
      <xdr:rowOff>342900</xdr:rowOff>
    </xdr:to>
    <xdr:cxnSp macro="">
      <xdr:nvCxnSpPr>
        <xdr:cNvPr id="127" name="Прямая со стрелкой 126"/>
        <xdr:cNvCxnSpPr/>
      </xdr:nvCxnSpPr>
      <xdr:spPr>
        <a:xfrm flipV="1">
          <a:off x="4029075" y="652557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148</xdr:row>
      <xdr:rowOff>85725</xdr:rowOff>
    </xdr:from>
    <xdr:to>
      <xdr:col>3</xdr:col>
      <xdr:colOff>295275</xdr:colOff>
      <xdr:row>148</xdr:row>
      <xdr:rowOff>342900</xdr:rowOff>
    </xdr:to>
    <xdr:cxnSp macro="">
      <xdr:nvCxnSpPr>
        <xdr:cNvPr id="128" name="Прямая со стрелкой 127"/>
        <xdr:cNvCxnSpPr/>
      </xdr:nvCxnSpPr>
      <xdr:spPr>
        <a:xfrm flipV="1">
          <a:off x="4029075" y="6574155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151</xdr:row>
      <xdr:rowOff>161926</xdr:rowOff>
    </xdr:from>
    <xdr:to>
      <xdr:col>3</xdr:col>
      <xdr:colOff>285750</xdr:colOff>
      <xdr:row>151</xdr:row>
      <xdr:rowOff>447675</xdr:rowOff>
    </xdr:to>
    <xdr:cxnSp macro="">
      <xdr:nvCxnSpPr>
        <xdr:cNvPr id="129" name="Прямая со стрелкой 128"/>
        <xdr:cNvCxnSpPr/>
      </xdr:nvCxnSpPr>
      <xdr:spPr>
        <a:xfrm>
          <a:off x="4019550" y="67789426"/>
          <a:ext cx="0" cy="28574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152</xdr:row>
      <xdr:rowOff>85725</xdr:rowOff>
    </xdr:from>
    <xdr:to>
      <xdr:col>3</xdr:col>
      <xdr:colOff>295275</xdr:colOff>
      <xdr:row>152</xdr:row>
      <xdr:rowOff>342900</xdr:rowOff>
    </xdr:to>
    <xdr:cxnSp macro="">
      <xdr:nvCxnSpPr>
        <xdr:cNvPr id="130" name="Прямая со стрелкой 129"/>
        <xdr:cNvCxnSpPr/>
      </xdr:nvCxnSpPr>
      <xdr:spPr>
        <a:xfrm flipV="1">
          <a:off x="4029075" y="665511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153</xdr:row>
      <xdr:rowOff>85725</xdr:rowOff>
    </xdr:from>
    <xdr:to>
      <xdr:col>3</xdr:col>
      <xdr:colOff>295275</xdr:colOff>
      <xdr:row>153</xdr:row>
      <xdr:rowOff>342900</xdr:rowOff>
    </xdr:to>
    <xdr:cxnSp macro="">
      <xdr:nvCxnSpPr>
        <xdr:cNvPr id="131" name="Прямая со стрелкой 130"/>
        <xdr:cNvCxnSpPr/>
      </xdr:nvCxnSpPr>
      <xdr:spPr>
        <a:xfrm flipV="1">
          <a:off x="4029075" y="683609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154</xdr:row>
      <xdr:rowOff>85725</xdr:rowOff>
    </xdr:from>
    <xdr:to>
      <xdr:col>3</xdr:col>
      <xdr:colOff>295275</xdr:colOff>
      <xdr:row>154</xdr:row>
      <xdr:rowOff>342900</xdr:rowOff>
    </xdr:to>
    <xdr:cxnSp macro="">
      <xdr:nvCxnSpPr>
        <xdr:cNvPr id="132" name="Прямая со стрелкой 131"/>
        <xdr:cNvCxnSpPr/>
      </xdr:nvCxnSpPr>
      <xdr:spPr>
        <a:xfrm flipV="1">
          <a:off x="4133850" y="693324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155</xdr:row>
      <xdr:rowOff>161926</xdr:rowOff>
    </xdr:from>
    <xdr:to>
      <xdr:col>3</xdr:col>
      <xdr:colOff>285750</xdr:colOff>
      <xdr:row>155</xdr:row>
      <xdr:rowOff>447675</xdr:rowOff>
    </xdr:to>
    <xdr:cxnSp macro="">
      <xdr:nvCxnSpPr>
        <xdr:cNvPr id="133" name="Прямая со стрелкой 132"/>
        <xdr:cNvCxnSpPr/>
      </xdr:nvCxnSpPr>
      <xdr:spPr>
        <a:xfrm>
          <a:off x="4124325" y="67789426"/>
          <a:ext cx="0" cy="28574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156</xdr:row>
      <xdr:rowOff>85725</xdr:rowOff>
    </xdr:from>
    <xdr:to>
      <xdr:col>3</xdr:col>
      <xdr:colOff>295275</xdr:colOff>
      <xdr:row>156</xdr:row>
      <xdr:rowOff>342900</xdr:rowOff>
    </xdr:to>
    <xdr:cxnSp macro="">
      <xdr:nvCxnSpPr>
        <xdr:cNvPr id="134" name="Прямая со стрелкой 133"/>
        <xdr:cNvCxnSpPr/>
      </xdr:nvCxnSpPr>
      <xdr:spPr>
        <a:xfrm flipV="1">
          <a:off x="4133850" y="701421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158</xdr:row>
      <xdr:rowOff>85725</xdr:rowOff>
    </xdr:from>
    <xdr:to>
      <xdr:col>3</xdr:col>
      <xdr:colOff>295275</xdr:colOff>
      <xdr:row>158</xdr:row>
      <xdr:rowOff>342900</xdr:rowOff>
    </xdr:to>
    <xdr:cxnSp macro="">
      <xdr:nvCxnSpPr>
        <xdr:cNvPr id="135" name="Прямая со стрелкой 134"/>
        <xdr:cNvCxnSpPr/>
      </xdr:nvCxnSpPr>
      <xdr:spPr>
        <a:xfrm flipV="1">
          <a:off x="4133850" y="714375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159</xdr:row>
      <xdr:rowOff>85725</xdr:rowOff>
    </xdr:from>
    <xdr:to>
      <xdr:col>3</xdr:col>
      <xdr:colOff>295275</xdr:colOff>
      <xdr:row>159</xdr:row>
      <xdr:rowOff>342900</xdr:rowOff>
    </xdr:to>
    <xdr:cxnSp macro="">
      <xdr:nvCxnSpPr>
        <xdr:cNvPr id="136" name="Прямая со стрелкой 135"/>
        <xdr:cNvCxnSpPr/>
      </xdr:nvCxnSpPr>
      <xdr:spPr>
        <a:xfrm flipV="1">
          <a:off x="4133850" y="729996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160</xdr:row>
      <xdr:rowOff>85725</xdr:rowOff>
    </xdr:from>
    <xdr:to>
      <xdr:col>3</xdr:col>
      <xdr:colOff>295275</xdr:colOff>
      <xdr:row>160</xdr:row>
      <xdr:rowOff>342900</xdr:rowOff>
    </xdr:to>
    <xdr:cxnSp macro="">
      <xdr:nvCxnSpPr>
        <xdr:cNvPr id="137" name="Прямая со стрелкой 136"/>
        <xdr:cNvCxnSpPr/>
      </xdr:nvCxnSpPr>
      <xdr:spPr>
        <a:xfrm flipV="1">
          <a:off x="4133850" y="738092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163</xdr:row>
      <xdr:rowOff>85725</xdr:rowOff>
    </xdr:from>
    <xdr:to>
      <xdr:col>3</xdr:col>
      <xdr:colOff>295275</xdr:colOff>
      <xdr:row>163</xdr:row>
      <xdr:rowOff>342900</xdr:rowOff>
    </xdr:to>
    <xdr:cxnSp macro="">
      <xdr:nvCxnSpPr>
        <xdr:cNvPr id="138" name="Прямая со стрелкой 137"/>
        <xdr:cNvCxnSpPr/>
      </xdr:nvCxnSpPr>
      <xdr:spPr>
        <a:xfrm flipV="1">
          <a:off x="4133850" y="749427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164</xdr:row>
      <xdr:rowOff>85725</xdr:rowOff>
    </xdr:from>
    <xdr:to>
      <xdr:col>3</xdr:col>
      <xdr:colOff>295275</xdr:colOff>
      <xdr:row>164</xdr:row>
      <xdr:rowOff>342900</xdr:rowOff>
    </xdr:to>
    <xdr:cxnSp macro="">
      <xdr:nvCxnSpPr>
        <xdr:cNvPr id="139" name="Прямая со стрелкой 138"/>
        <xdr:cNvCxnSpPr/>
      </xdr:nvCxnSpPr>
      <xdr:spPr>
        <a:xfrm flipV="1">
          <a:off x="4133850" y="768191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166</xdr:row>
      <xdr:rowOff>85725</xdr:rowOff>
    </xdr:from>
    <xdr:to>
      <xdr:col>3</xdr:col>
      <xdr:colOff>295275</xdr:colOff>
      <xdr:row>166</xdr:row>
      <xdr:rowOff>342900</xdr:rowOff>
    </xdr:to>
    <xdr:cxnSp macro="">
      <xdr:nvCxnSpPr>
        <xdr:cNvPr id="140" name="Прямая со стрелкой 139"/>
        <xdr:cNvCxnSpPr/>
      </xdr:nvCxnSpPr>
      <xdr:spPr>
        <a:xfrm flipV="1">
          <a:off x="4133850" y="774668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167</xdr:row>
      <xdr:rowOff>85725</xdr:rowOff>
    </xdr:from>
    <xdr:to>
      <xdr:col>3</xdr:col>
      <xdr:colOff>295275</xdr:colOff>
      <xdr:row>167</xdr:row>
      <xdr:rowOff>342900</xdr:rowOff>
    </xdr:to>
    <xdr:cxnSp macro="">
      <xdr:nvCxnSpPr>
        <xdr:cNvPr id="141" name="Прямая со стрелкой 140"/>
        <xdr:cNvCxnSpPr/>
      </xdr:nvCxnSpPr>
      <xdr:spPr>
        <a:xfrm flipV="1">
          <a:off x="4133850" y="787622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168</xdr:row>
      <xdr:rowOff>85725</xdr:rowOff>
    </xdr:from>
    <xdr:to>
      <xdr:col>3</xdr:col>
      <xdr:colOff>295275</xdr:colOff>
      <xdr:row>168</xdr:row>
      <xdr:rowOff>342900</xdr:rowOff>
    </xdr:to>
    <xdr:cxnSp macro="">
      <xdr:nvCxnSpPr>
        <xdr:cNvPr id="142" name="Прямая со стрелкой 141"/>
        <xdr:cNvCxnSpPr/>
      </xdr:nvCxnSpPr>
      <xdr:spPr>
        <a:xfrm flipV="1">
          <a:off x="4133850" y="7973377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171</xdr:row>
      <xdr:rowOff>85725</xdr:rowOff>
    </xdr:from>
    <xdr:to>
      <xdr:col>3</xdr:col>
      <xdr:colOff>295275</xdr:colOff>
      <xdr:row>171</xdr:row>
      <xdr:rowOff>342900</xdr:rowOff>
    </xdr:to>
    <xdr:cxnSp macro="">
      <xdr:nvCxnSpPr>
        <xdr:cNvPr id="143" name="Прямая со стрелкой 142"/>
        <xdr:cNvCxnSpPr/>
      </xdr:nvCxnSpPr>
      <xdr:spPr>
        <a:xfrm flipV="1">
          <a:off x="4133850" y="80543400"/>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172</xdr:row>
      <xdr:rowOff>85725</xdr:rowOff>
    </xdr:from>
    <xdr:to>
      <xdr:col>3</xdr:col>
      <xdr:colOff>295275</xdr:colOff>
      <xdr:row>172</xdr:row>
      <xdr:rowOff>342900</xdr:rowOff>
    </xdr:to>
    <xdr:cxnSp macro="">
      <xdr:nvCxnSpPr>
        <xdr:cNvPr id="144" name="Прямая со стрелкой 143"/>
        <xdr:cNvCxnSpPr/>
      </xdr:nvCxnSpPr>
      <xdr:spPr>
        <a:xfrm flipV="1">
          <a:off x="4133850" y="818102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295275</xdr:colOff>
      <xdr:row>174</xdr:row>
      <xdr:rowOff>85725</xdr:rowOff>
    </xdr:from>
    <xdr:to>
      <xdr:col>3</xdr:col>
      <xdr:colOff>295275</xdr:colOff>
      <xdr:row>174</xdr:row>
      <xdr:rowOff>342900</xdr:rowOff>
    </xdr:to>
    <xdr:cxnSp macro="">
      <xdr:nvCxnSpPr>
        <xdr:cNvPr id="145" name="Прямая со стрелкой 144"/>
        <xdr:cNvCxnSpPr/>
      </xdr:nvCxnSpPr>
      <xdr:spPr>
        <a:xfrm flipV="1">
          <a:off x="4133850" y="83105625"/>
          <a:ext cx="0" cy="2571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0_&#1052;&#1080;&#1085;&#1080;&#1089;&#1090;&#1077;&#1088;&#1089;&#1090;&#1074;&#1086;_&#1089;&#1077;&#1083;&#1100;&#1089;&#1082;&#1086;&#1075;&#1086;_&#1093;&#1086;&#1079;&#1103;&#1081;&#1089;&#1090;&#1074;&#1072;_&#1080;_&#1087;&#1088;&#1086;&#1076;&#1086;&#1074;&#1086;&#1083;&#1100;&#1089;&#1090;&#1074;&#1080;&#1103;_&#1056;&#1077;&#1089;&#1087;&#1091;&#1073;&#1083;&#1080;&#1082;&#1080;_&#1050;&#1086;&#1084;&#1080;/&#1054;&#1090;&#1076;&#1077;&#1083;%20&#1075;&#1086;&#1089;&#1091;&#1076;&#1072;&#1088;&#1089;&#1090;&#1074;&#1077;&#1085;&#1085;&#1099;&#1093;%20&#1087;&#1088;&#1086;&#1075;&#1088;&#1072;&#1084;&#1084;/&#1043;&#1086;&#1089;&#1087;&#1088;&#1086;&#1075;&#1088;&#1072;&#1084;&#1084;&#1072;%202013-2020/&#1048;&#1047;&#1052;&#1045;&#1053;&#1045;&#1053;&#1048;&#1071;%20&#1042;%20&#1043;&#1055;/2017/&#1053;&#1086;&#1074;&#1099;&#1081;%20&#1073;&#1102;&#1076;&#1078;&#1077;&#1090;/&#1055;&#1088;&#1080;&#1083;&#1086;&#1078;&#1077;&#1085;&#1080;&#1077;%202,3,4%20&#1082;%20&#1080;&#1079;&#1084;&#1077;&#1085;&#1077;&#1085;&#1080;&#1103;&#108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010_&#1052;&#1080;&#1085;&#1080;&#1089;&#1090;&#1077;&#1088;&#1089;&#1090;&#1074;&#1086;_&#1089;&#1077;&#1083;&#1100;&#1089;&#1082;&#1086;&#1075;&#1086;_&#1093;&#1086;&#1079;&#1103;&#1081;&#1089;&#1090;&#1074;&#1072;_&#1080;_&#1087;&#1088;&#1086;&#1076;&#1086;&#1074;&#1086;&#1083;&#1100;&#1089;&#1090;&#1074;&#1080;&#1103;_&#1056;&#1077;&#1089;&#1087;&#1091;&#1073;&#1083;&#1080;&#1082;&#1080;_&#1050;&#1086;&#1084;&#1080;\&#1054;&#1090;&#1076;&#1077;&#1083;%20&#1075;&#1086;&#1089;&#1091;&#1076;&#1072;&#1088;&#1089;&#1090;&#1074;&#1077;&#1085;&#1085;&#1099;&#1093;%20&#1087;&#1088;&#1086;&#1075;&#1088;&#1072;&#1084;&#1084;\&#1056;&#1072;&#1089;&#1095;&#1077;&#1090;&#1099;%20&#1087;&#1086;%20&#1073;&#1102;&#1076;&#1078;&#1077;&#1090;&#1091;\&#1073;&#1102;&#1076;&#1078;&#1077;&#1090;%202017-2019,%202017\&#1073;&#1102;&#1076;&#1078;&#1077;&#1090;%202017-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0;&#1086;&#1087;&#1080;&#1103;%20&#1090;&#1072;&#1073;&#1083;&#1080;&#1094;&#1072;%2021%20&#1048;&#1085;&#1092;%20&#1086;%20&#1088;&#1072;&#1089;&#1093;&#1086;&#1076;&#1072;&#1093;%20&#1079;&#1072;%20&#1089;&#1095;&#1077;&#1090;%20&#1074;&#1089;&#1077;&#1093;%20&#1080;&#1089;&#1090;&#1086;&#1095;&#1085;&#1080;&#1082;&#1086;&#107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0_&#1052;&#1080;&#1085;&#1080;&#1089;&#1090;&#1077;&#1088;&#1089;&#1090;&#1074;&#1086;_&#1089;&#1077;&#1083;&#1100;&#1089;&#1082;&#1086;&#1075;&#1086;_&#1093;&#1086;&#1079;&#1103;&#1081;&#1089;&#1090;&#1074;&#1072;_&#1080;_&#1087;&#1088;&#1086;&#1076;&#1086;&#1074;&#1086;&#1083;&#1100;&#1089;&#1090;&#1074;&#1080;&#1103;_&#1056;&#1077;&#1089;&#1087;&#1091;&#1073;&#1083;&#1080;&#1082;&#1080;_&#1050;&#1086;&#1084;&#1080;/&#1054;&#1090;&#1076;&#1077;&#1083;%20&#1075;&#1086;&#1089;&#1091;&#1076;&#1072;&#1088;&#1089;&#1090;&#1074;&#1077;&#1085;&#1085;&#1099;&#1093;%20&#1087;&#1088;&#1086;&#1075;&#1088;&#1072;&#1084;&#1084;/&#1056;&#1072;&#1089;&#1095;&#1077;&#1090;&#1099;%20&#1087;&#1086;%20&#1073;&#1102;&#1076;&#1078;&#1077;&#1090;&#1091;/&#1073;&#1102;&#1076;&#1078;&#1077;&#1090;%202017-2019,%202017/&#1073;&#1102;&#1076;&#1078;&#1077;&#1090;%202017-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3"/>
      <sheetName val="Таблица 3.1"/>
      <sheetName val="Таблица 5"/>
      <sheetName val="Таблица 5.4  "/>
      <sheetName val="Таблица 6"/>
      <sheetName val="Таблица 8"/>
      <sheetName val="Паспорта ГП"/>
      <sheetName val="сравнение паспорт"/>
      <sheetName val="сравнение ОМ 5"/>
      <sheetName val="сравнение ОМ 6"/>
    </sheetNames>
    <sheetDataSet>
      <sheetData sheetId="0"/>
      <sheetData sheetId="1"/>
      <sheetData sheetId="2"/>
      <sheetData sheetId="3">
        <row r="189">
          <cell r="B189" t="str">
            <v>Водопровод в с. Коровий Ручей и д. Карпушевка Усть-Цилемского района Республики Коми</v>
          </cell>
        </row>
        <row r="237">
          <cell r="B237" t="str">
            <v>Реконструкция СОШ с. Пыелдино на 100 ученических мест</v>
          </cell>
        </row>
        <row r="249">
          <cell r="B249" t="str">
            <v>Многофункциональный центр в с. Кослан Удорского района</v>
          </cell>
        </row>
        <row r="261">
          <cell r="B261" t="str">
            <v>Универсальная спортивная площадка в с. Сторожевск Корткеросского района Республики Коми</v>
          </cell>
        </row>
      </sheetData>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с селом"/>
      <sheetName val="5 без ТК"/>
      <sheetName val="6 с ТК"/>
      <sheetName val="6 с ТК +вет+ферм"/>
      <sheetName val="2016"/>
      <sheetName val="17-19"/>
      <sheetName val="софинансирование"/>
      <sheetName val="новая стр-ра"/>
      <sheetName val="утв. бюджет 17-19"/>
      <sheetName val="апрель.сессия"/>
      <sheetName val="распр. 200"/>
      <sheetName val="июль"/>
      <sheetName val="перераспред. август без АЦК"/>
      <sheetName val="исполнение за 9 м-ев"/>
      <sheetName val="ноябрь без АЦК"/>
      <sheetName val="декабрь передвижки стройки"/>
      <sheetName val="Исполнение на 31.12.20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5">
          <cell r="AC45">
            <v>359884151.5</v>
          </cell>
          <cell r="AD45">
            <v>359881860.72000003</v>
          </cell>
        </row>
        <row r="54">
          <cell r="AC54">
            <v>132647234.42</v>
          </cell>
          <cell r="AD54">
            <v>132645903.01000001</v>
          </cell>
        </row>
        <row r="65">
          <cell r="AC65">
            <v>27954149.780000001</v>
          </cell>
          <cell r="AD65">
            <v>27954026.629999999</v>
          </cell>
        </row>
        <row r="91">
          <cell r="AC91">
            <v>273066571.36000001</v>
          </cell>
          <cell r="AD91">
            <v>273066566.56</v>
          </cell>
        </row>
        <row r="100">
          <cell r="AC100">
            <v>63472290</v>
          </cell>
          <cell r="AD100">
            <v>63469724</v>
          </cell>
        </row>
        <row r="122">
          <cell r="AC122">
            <v>749900</v>
          </cell>
          <cell r="AD122">
            <v>749900</v>
          </cell>
        </row>
        <row r="125">
          <cell r="AC125">
            <v>6359500</v>
          </cell>
          <cell r="AD125">
            <v>6359499.9800000004</v>
          </cell>
        </row>
        <row r="132">
          <cell r="AC132">
            <v>4745748.5</v>
          </cell>
          <cell r="AD132">
            <v>4736755.29</v>
          </cell>
        </row>
        <row r="152">
          <cell r="AC152">
            <v>34669150</v>
          </cell>
          <cell r="AD152">
            <v>34669150</v>
          </cell>
        </row>
        <row r="174">
          <cell r="AC174">
            <v>18820400</v>
          </cell>
          <cell r="AD174">
            <v>18820400</v>
          </cell>
        </row>
        <row r="184">
          <cell r="AC184">
            <v>6756540.0999999996</v>
          </cell>
          <cell r="AD184">
            <v>6676540.0999999996</v>
          </cell>
        </row>
        <row r="205">
          <cell r="AC205">
            <v>80052747.649999991</v>
          </cell>
          <cell r="AD205">
            <v>80021953.099999994</v>
          </cell>
        </row>
        <row r="208">
          <cell r="AC208">
            <v>28122400</v>
          </cell>
          <cell r="AD208">
            <v>28122400</v>
          </cell>
        </row>
        <row r="217">
          <cell r="AC217">
            <v>599617.44999999995</v>
          </cell>
          <cell r="AD217">
            <v>599617.44999999995</v>
          </cell>
        </row>
        <row r="222">
          <cell r="AC222">
            <v>12425000</v>
          </cell>
          <cell r="AD222">
            <v>12388743.48</v>
          </cell>
        </row>
        <row r="237">
          <cell r="AC237">
            <v>2374074.2000000002</v>
          </cell>
          <cell r="AD237">
            <v>1735495.8</v>
          </cell>
        </row>
        <row r="248">
          <cell r="AC248">
            <v>3000000</v>
          </cell>
          <cell r="AD248">
            <v>3000000</v>
          </cell>
        </row>
        <row r="253">
          <cell r="AC253">
            <v>6000000</v>
          </cell>
          <cell r="AD253">
            <v>5448443.0999999996</v>
          </cell>
        </row>
        <row r="274">
          <cell r="AC274">
            <v>517400</v>
          </cell>
          <cell r="AD274">
            <v>517400</v>
          </cell>
        </row>
        <row r="276">
          <cell r="AC276">
            <v>6095000</v>
          </cell>
          <cell r="AD276">
            <v>6095000</v>
          </cell>
        </row>
        <row r="279">
          <cell r="AC279">
            <v>5275825.8899999997</v>
          </cell>
          <cell r="AD279">
            <v>5275821.3</v>
          </cell>
        </row>
        <row r="306">
          <cell r="AC306">
            <v>92416500</v>
          </cell>
          <cell r="AD306">
            <v>92416500</v>
          </cell>
        </row>
        <row r="316">
          <cell r="AC316">
            <v>2555000</v>
          </cell>
          <cell r="AD316">
            <v>2555000</v>
          </cell>
        </row>
        <row r="322">
          <cell r="AC322">
            <v>61374200</v>
          </cell>
          <cell r="AD322">
            <v>61374171.810000002</v>
          </cell>
        </row>
        <row r="364">
          <cell r="AC364">
            <v>9975000</v>
          </cell>
          <cell r="AD364">
            <v>9975000</v>
          </cell>
        </row>
        <row r="365">
          <cell r="AC365">
            <v>992000</v>
          </cell>
          <cell r="AD365">
            <v>992000</v>
          </cell>
        </row>
        <row r="367">
          <cell r="AC367">
            <v>6801000</v>
          </cell>
          <cell r="AD367">
            <v>6801000</v>
          </cell>
        </row>
        <row r="368">
          <cell r="AC368">
            <v>5291000</v>
          </cell>
          <cell r="AD368">
            <v>5291000</v>
          </cell>
        </row>
        <row r="369">
          <cell r="AC369">
            <v>23524200</v>
          </cell>
          <cell r="AD369">
            <v>23524200</v>
          </cell>
        </row>
        <row r="370">
          <cell r="AC370">
            <v>9322700</v>
          </cell>
          <cell r="AD370">
            <v>9322700</v>
          </cell>
        </row>
        <row r="389">
          <cell r="AC389">
            <v>24617100</v>
          </cell>
          <cell r="AD389">
            <v>24617100</v>
          </cell>
        </row>
        <row r="403">
          <cell r="AC403">
            <v>136558342.88</v>
          </cell>
          <cell r="AD403">
            <v>136523340.44999999</v>
          </cell>
        </row>
        <row r="408">
          <cell r="AC408">
            <v>0</v>
          </cell>
          <cell r="AD408">
            <v>0</v>
          </cell>
        </row>
        <row r="411">
          <cell r="AC411">
            <v>8047538</v>
          </cell>
          <cell r="AD411">
            <v>6843238.8399999999</v>
          </cell>
        </row>
        <row r="415">
          <cell r="AC415">
            <v>126892070.67</v>
          </cell>
          <cell r="AD415">
            <v>125520662.19</v>
          </cell>
        </row>
        <row r="417">
          <cell r="AC417">
            <v>43008674.019999996</v>
          </cell>
          <cell r="AD417">
            <v>42334262.140000001</v>
          </cell>
        </row>
        <row r="419">
          <cell r="AC419">
            <v>630650</v>
          </cell>
          <cell r="AD419">
            <v>200881.3</v>
          </cell>
        </row>
        <row r="423">
          <cell r="AC423">
            <v>5710954.2999999998</v>
          </cell>
          <cell r="AD423">
            <v>5562305.6799999997</v>
          </cell>
        </row>
        <row r="479">
          <cell r="AC479">
            <v>12850001.15</v>
          </cell>
          <cell r="AD479">
            <v>12850001.15</v>
          </cell>
        </row>
        <row r="482">
          <cell r="AC482">
            <v>10718934.75</v>
          </cell>
          <cell r="AD482">
            <v>9705917.6600000001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21"/>
    </sheetNames>
    <sheetDataSet>
      <sheetData sheetId="0">
        <row r="1">
          <cell r="F1" t="str">
            <v>Таблица 21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с селом"/>
      <sheetName val="5 без ТК"/>
      <sheetName val="6 с ТК"/>
      <sheetName val="6 с ТК +вет+ферм"/>
      <sheetName val="2016"/>
      <sheetName val="17-19"/>
      <sheetName val="софинансирование"/>
      <sheetName val="новая стр-ра"/>
      <sheetName val="утв. бюджет 17-19"/>
      <sheetName val="апрель.сессия"/>
      <sheetName val="распр. 200"/>
      <sheetName val="июль"/>
      <sheetName val="перераспред. август без АЦК"/>
      <sheetName val="исполнение за 9 м-ев"/>
      <sheetName val="ноябрь без АЦК"/>
      <sheetName val="декабрь передвижки стройки"/>
      <sheetName val="Исполнение на 31.12.20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7">
          <cell r="AC47">
            <v>54219100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hyperlink" Target="..\..\&#1048;&#1047;&#1052;&#1045;&#1053;&#1045;&#1053;&#1048;&#1071;%20&#1042;%20&#1043;&#1055;\2016\2%20&#1072;&#1087;&#1088;&#1077;&#1083;&#1100;\&#1044;&#1086;&#1087;&#1086;&#1083;&#1085;&#1080;&#1090;&#1077;&#1083;&#1100;&#1085;&#1099;&#1077;%20&#1084;&#1072;&#1090;&#1077;&#1088;&#1080;&#1072;&#1083;&#1099;\&#1055;&#1088;&#1086;&#1075;&#1085;&#1086;&#1079;%20&#1075;&#1086;&#1089;&#1079;&#1072;&#1076;&#1072;&#1085;&#1080;&#1081;.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177"/>
  <sheetViews>
    <sheetView tabSelected="1" workbookViewId="0">
      <pane xSplit="6" ySplit="4" topLeftCell="G20" activePane="bottomRight" state="frozen"/>
      <selection pane="topRight" activeCell="G1" sqref="G1"/>
      <selection pane="bottomLeft" activeCell="A5" sqref="A5"/>
      <selection pane="bottomRight" activeCell="G21" sqref="G21"/>
    </sheetView>
  </sheetViews>
  <sheetFormatPr defaultRowHeight="15" outlineLevelRow="1" x14ac:dyDescent="0.25"/>
  <cols>
    <col min="1" max="1" width="5.5703125" style="134" customWidth="1"/>
    <col min="2" max="2" width="41.42578125" style="2" customWidth="1"/>
    <col min="3" max="3" width="15.5703125" style="1" customWidth="1"/>
    <col min="4" max="4" width="9.42578125" style="134" customWidth="1"/>
    <col min="5" max="5" width="10.7109375" style="134" customWidth="1"/>
    <col min="6" max="6" width="10.28515625" style="134" customWidth="1"/>
    <col min="7" max="7" width="10.7109375" style="134" customWidth="1"/>
    <col min="8" max="8" width="76.5703125" style="134" customWidth="1"/>
    <col min="9" max="256" width="9.140625" style="2"/>
    <col min="257" max="257" width="4" style="2" customWidth="1"/>
    <col min="258" max="258" width="34" style="2" customWidth="1"/>
    <col min="259" max="260" width="9.42578125" style="2" customWidth="1"/>
    <col min="261" max="261" width="10.7109375" style="2" customWidth="1"/>
    <col min="262" max="262" width="10.28515625" style="2" customWidth="1"/>
    <col min="263" max="263" width="10.7109375" style="2" customWidth="1"/>
    <col min="264" max="264" width="76.5703125" style="2" customWidth="1"/>
    <col min="265" max="512" width="9.140625" style="2"/>
    <col min="513" max="513" width="4" style="2" customWidth="1"/>
    <col min="514" max="514" width="34" style="2" customWidth="1"/>
    <col min="515" max="516" width="9.42578125" style="2" customWidth="1"/>
    <col min="517" max="517" width="10.7109375" style="2" customWidth="1"/>
    <col min="518" max="518" width="10.28515625" style="2" customWidth="1"/>
    <col min="519" max="519" width="10.7109375" style="2" customWidth="1"/>
    <col min="520" max="520" width="76.5703125" style="2" customWidth="1"/>
    <col min="521" max="768" width="9.140625" style="2"/>
    <col min="769" max="769" width="4" style="2" customWidth="1"/>
    <col min="770" max="770" width="34" style="2" customWidth="1"/>
    <col min="771" max="772" width="9.42578125" style="2" customWidth="1"/>
    <col min="773" max="773" width="10.7109375" style="2" customWidth="1"/>
    <col min="774" max="774" width="10.28515625" style="2" customWidth="1"/>
    <col min="775" max="775" width="10.7109375" style="2" customWidth="1"/>
    <col min="776" max="776" width="76.5703125" style="2" customWidth="1"/>
    <col min="777" max="1024" width="9.140625" style="2"/>
    <col min="1025" max="1025" width="4" style="2" customWidth="1"/>
    <col min="1026" max="1026" width="34" style="2" customWidth="1"/>
    <col min="1027" max="1028" width="9.42578125" style="2" customWidth="1"/>
    <col min="1029" max="1029" width="10.7109375" style="2" customWidth="1"/>
    <col min="1030" max="1030" width="10.28515625" style="2" customWidth="1"/>
    <col min="1031" max="1031" width="10.7109375" style="2" customWidth="1"/>
    <col min="1032" max="1032" width="76.5703125" style="2" customWidth="1"/>
    <col min="1033" max="1280" width="9.140625" style="2"/>
    <col min="1281" max="1281" width="4" style="2" customWidth="1"/>
    <col min="1282" max="1282" width="34" style="2" customWidth="1"/>
    <col min="1283" max="1284" width="9.42578125" style="2" customWidth="1"/>
    <col min="1285" max="1285" width="10.7109375" style="2" customWidth="1"/>
    <col min="1286" max="1286" width="10.28515625" style="2" customWidth="1"/>
    <col min="1287" max="1287" width="10.7109375" style="2" customWidth="1"/>
    <col min="1288" max="1288" width="76.5703125" style="2" customWidth="1"/>
    <col min="1289" max="1536" width="9.140625" style="2"/>
    <col min="1537" max="1537" width="4" style="2" customWidth="1"/>
    <col min="1538" max="1538" width="34" style="2" customWidth="1"/>
    <col min="1539" max="1540" width="9.42578125" style="2" customWidth="1"/>
    <col min="1541" max="1541" width="10.7109375" style="2" customWidth="1"/>
    <col min="1542" max="1542" width="10.28515625" style="2" customWidth="1"/>
    <col min="1543" max="1543" width="10.7109375" style="2" customWidth="1"/>
    <col min="1544" max="1544" width="76.5703125" style="2" customWidth="1"/>
    <col min="1545" max="1792" width="9.140625" style="2"/>
    <col min="1793" max="1793" width="4" style="2" customWidth="1"/>
    <col min="1794" max="1794" width="34" style="2" customWidth="1"/>
    <col min="1795" max="1796" width="9.42578125" style="2" customWidth="1"/>
    <col min="1797" max="1797" width="10.7109375" style="2" customWidth="1"/>
    <col min="1798" max="1798" width="10.28515625" style="2" customWidth="1"/>
    <col min="1799" max="1799" width="10.7109375" style="2" customWidth="1"/>
    <col min="1800" max="1800" width="76.5703125" style="2" customWidth="1"/>
    <col min="1801" max="2048" width="9.140625" style="2"/>
    <col min="2049" max="2049" width="4" style="2" customWidth="1"/>
    <col min="2050" max="2050" width="34" style="2" customWidth="1"/>
    <col min="2051" max="2052" width="9.42578125" style="2" customWidth="1"/>
    <col min="2053" max="2053" width="10.7109375" style="2" customWidth="1"/>
    <col min="2054" max="2054" width="10.28515625" style="2" customWidth="1"/>
    <col min="2055" max="2055" width="10.7109375" style="2" customWidth="1"/>
    <col min="2056" max="2056" width="76.5703125" style="2" customWidth="1"/>
    <col min="2057" max="2304" width="9.140625" style="2"/>
    <col min="2305" max="2305" width="4" style="2" customWidth="1"/>
    <col min="2306" max="2306" width="34" style="2" customWidth="1"/>
    <col min="2307" max="2308" width="9.42578125" style="2" customWidth="1"/>
    <col min="2309" max="2309" width="10.7109375" style="2" customWidth="1"/>
    <col min="2310" max="2310" width="10.28515625" style="2" customWidth="1"/>
    <col min="2311" max="2311" width="10.7109375" style="2" customWidth="1"/>
    <col min="2312" max="2312" width="76.5703125" style="2" customWidth="1"/>
    <col min="2313" max="2560" width="9.140625" style="2"/>
    <col min="2561" max="2561" width="4" style="2" customWidth="1"/>
    <col min="2562" max="2562" width="34" style="2" customWidth="1"/>
    <col min="2563" max="2564" width="9.42578125" style="2" customWidth="1"/>
    <col min="2565" max="2565" width="10.7109375" style="2" customWidth="1"/>
    <col min="2566" max="2566" width="10.28515625" style="2" customWidth="1"/>
    <col min="2567" max="2567" width="10.7109375" style="2" customWidth="1"/>
    <col min="2568" max="2568" width="76.5703125" style="2" customWidth="1"/>
    <col min="2569" max="2816" width="9.140625" style="2"/>
    <col min="2817" max="2817" width="4" style="2" customWidth="1"/>
    <col min="2818" max="2818" width="34" style="2" customWidth="1"/>
    <col min="2819" max="2820" width="9.42578125" style="2" customWidth="1"/>
    <col min="2821" max="2821" width="10.7109375" style="2" customWidth="1"/>
    <col min="2822" max="2822" width="10.28515625" style="2" customWidth="1"/>
    <col min="2823" max="2823" width="10.7109375" style="2" customWidth="1"/>
    <col min="2824" max="2824" width="76.5703125" style="2" customWidth="1"/>
    <col min="2825" max="3072" width="9.140625" style="2"/>
    <col min="3073" max="3073" width="4" style="2" customWidth="1"/>
    <col min="3074" max="3074" width="34" style="2" customWidth="1"/>
    <col min="3075" max="3076" width="9.42578125" style="2" customWidth="1"/>
    <col min="3077" max="3077" width="10.7109375" style="2" customWidth="1"/>
    <col min="3078" max="3078" width="10.28515625" style="2" customWidth="1"/>
    <col min="3079" max="3079" width="10.7109375" style="2" customWidth="1"/>
    <col min="3080" max="3080" width="76.5703125" style="2" customWidth="1"/>
    <col min="3081" max="3328" width="9.140625" style="2"/>
    <col min="3329" max="3329" width="4" style="2" customWidth="1"/>
    <col min="3330" max="3330" width="34" style="2" customWidth="1"/>
    <col min="3331" max="3332" width="9.42578125" style="2" customWidth="1"/>
    <col min="3333" max="3333" width="10.7109375" style="2" customWidth="1"/>
    <col min="3334" max="3334" width="10.28515625" style="2" customWidth="1"/>
    <col min="3335" max="3335" width="10.7109375" style="2" customWidth="1"/>
    <col min="3336" max="3336" width="76.5703125" style="2" customWidth="1"/>
    <col min="3337" max="3584" width="9.140625" style="2"/>
    <col min="3585" max="3585" width="4" style="2" customWidth="1"/>
    <col min="3586" max="3586" width="34" style="2" customWidth="1"/>
    <col min="3587" max="3588" width="9.42578125" style="2" customWidth="1"/>
    <col min="3589" max="3589" width="10.7109375" style="2" customWidth="1"/>
    <col min="3590" max="3590" width="10.28515625" style="2" customWidth="1"/>
    <col min="3591" max="3591" width="10.7109375" style="2" customWidth="1"/>
    <col min="3592" max="3592" width="76.5703125" style="2" customWidth="1"/>
    <col min="3593" max="3840" width="9.140625" style="2"/>
    <col min="3841" max="3841" width="4" style="2" customWidth="1"/>
    <col min="3842" max="3842" width="34" style="2" customWidth="1"/>
    <col min="3843" max="3844" width="9.42578125" style="2" customWidth="1"/>
    <col min="3845" max="3845" width="10.7109375" style="2" customWidth="1"/>
    <col min="3846" max="3846" width="10.28515625" style="2" customWidth="1"/>
    <col min="3847" max="3847" width="10.7109375" style="2" customWidth="1"/>
    <col min="3848" max="3848" width="76.5703125" style="2" customWidth="1"/>
    <col min="3849" max="4096" width="9.140625" style="2"/>
    <col min="4097" max="4097" width="4" style="2" customWidth="1"/>
    <col min="4098" max="4098" width="34" style="2" customWidth="1"/>
    <col min="4099" max="4100" width="9.42578125" style="2" customWidth="1"/>
    <col min="4101" max="4101" width="10.7109375" style="2" customWidth="1"/>
    <col min="4102" max="4102" width="10.28515625" style="2" customWidth="1"/>
    <col min="4103" max="4103" width="10.7109375" style="2" customWidth="1"/>
    <col min="4104" max="4104" width="76.5703125" style="2" customWidth="1"/>
    <col min="4105" max="4352" width="9.140625" style="2"/>
    <col min="4353" max="4353" width="4" style="2" customWidth="1"/>
    <col min="4354" max="4354" width="34" style="2" customWidth="1"/>
    <col min="4355" max="4356" width="9.42578125" style="2" customWidth="1"/>
    <col min="4357" max="4357" width="10.7109375" style="2" customWidth="1"/>
    <col min="4358" max="4358" width="10.28515625" style="2" customWidth="1"/>
    <col min="4359" max="4359" width="10.7109375" style="2" customWidth="1"/>
    <col min="4360" max="4360" width="76.5703125" style="2" customWidth="1"/>
    <col min="4361" max="4608" width="9.140625" style="2"/>
    <col min="4609" max="4609" width="4" style="2" customWidth="1"/>
    <col min="4610" max="4610" width="34" style="2" customWidth="1"/>
    <col min="4611" max="4612" width="9.42578125" style="2" customWidth="1"/>
    <col min="4613" max="4613" width="10.7109375" style="2" customWidth="1"/>
    <col min="4614" max="4614" width="10.28515625" style="2" customWidth="1"/>
    <col min="4615" max="4615" width="10.7109375" style="2" customWidth="1"/>
    <col min="4616" max="4616" width="76.5703125" style="2" customWidth="1"/>
    <col min="4617" max="4864" width="9.140625" style="2"/>
    <col min="4865" max="4865" width="4" style="2" customWidth="1"/>
    <col min="4866" max="4866" width="34" style="2" customWidth="1"/>
    <col min="4867" max="4868" width="9.42578125" style="2" customWidth="1"/>
    <col min="4869" max="4869" width="10.7109375" style="2" customWidth="1"/>
    <col min="4870" max="4870" width="10.28515625" style="2" customWidth="1"/>
    <col min="4871" max="4871" width="10.7109375" style="2" customWidth="1"/>
    <col min="4872" max="4872" width="76.5703125" style="2" customWidth="1"/>
    <col min="4873" max="5120" width="9.140625" style="2"/>
    <col min="5121" max="5121" width="4" style="2" customWidth="1"/>
    <col min="5122" max="5122" width="34" style="2" customWidth="1"/>
    <col min="5123" max="5124" width="9.42578125" style="2" customWidth="1"/>
    <col min="5125" max="5125" width="10.7109375" style="2" customWidth="1"/>
    <col min="5126" max="5126" width="10.28515625" style="2" customWidth="1"/>
    <col min="5127" max="5127" width="10.7109375" style="2" customWidth="1"/>
    <col min="5128" max="5128" width="76.5703125" style="2" customWidth="1"/>
    <col min="5129" max="5376" width="9.140625" style="2"/>
    <col min="5377" max="5377" width="4" style="2" customWidth="1"/>
    <col min="5378" max="5378" width="34" style="2" customWidth="1"/>
    <col min="5379" max="5380" width="9.42578125" style="2" customWidth="1"/>
    <col min="5381" max="5381" width="10.7109375" style="2" customWidth="1"/>
    <col min="5382" max="5382" width="10.28515625" style="2" customWidth="1"/>
    <col min="5383" max="5383" width="10.7109375" style="2" customWidth="1"/>
    <col min="5384" max="5384" width="76.5703125" style="2" customWidth="1"/>
    <col min="5385" max="5632" width="9.140625" style="2"/>
    <col min="5633" max="5633" width="4" style="2" customWidth="1"/>
    <col min="5634" max="5634" width="34" style="2" customWidth="1"/>
    <col min="5635" max="5636" width="9.42578125" style="2" customWidth="1"/>
    <col min="5637" max="5637" width="10.7109375" style="2" customWidth="1"/>
    <col min="5638" max="5638" width="10.28515625" style="2" customWidth="1"/>
    <col min="5639" max="5639" width="10.7109375" style="2" customWidth="1"/>
    <col min="5640" max="5640" width="76.5703125" style="2" customWidth="1"/>
    <col min="5641" max="5888" width="9.140625" style="2"/>
    <col min="5889" max="5889" width="4" style="2" customWidth="1"/>
    <col min="5890" max="5890" width="34" style="2" customWidth="1"/>
    <col min="5891" max="5892" width="9.42578125" style="2" customWidth="1"/>
    <col min="5893" max="5893" width="10.7109375" style="2" customWidth="1"/>
    <col min="5894" max="5894" width="10.28515625" style="2" customWidth="1"/>
    <col min="5895" max="5895" width="10.7109375" style="2" customWidth="1"/>
    <col min="5896" max="5896" width="76.5703125" style="2" customWidth="1"/>
    <col min="5897" max="6144" width="9.140625" style="2"/>
    <col min="6145" max="6145" width="4" style="2" customWidth="1"/>
    <col min="6146" max="6146" width="34" style="2" customWidth="1"/>
    <col min="6147" max="6148" width="9.42578125" style="2" customWidth="1"/>
    <col min="6149" max="6149" width="10.7109375" style="2" customWidth="1"/>
    <col min="6150" max="6150" width="10.28515625" style="2" customWidth="1"/>
    <col min="6151" max="6151" width="10.7109375" style="2" customWidth="1"/>
    <col min="6152" max="6152" width="76.5703125" style="2" customWidth="1"/>
    <col min="6153" max="6400" width="9.140625" style="2"/>
    <col min="6401" max="6401" width="4" style="2" customWidth="1"/>
    <col min="6402" max="6402" width="34" style="2" customWidth="1"/>
    <col min="6403" max="6404" width="9.42578125" style="2" customWidth="1"/>
    <col min="6405" max="6405" width="10.7109375" style="2" customWidth="1"/>
    <col min="6406" max="6406" width="10.28515625" style="2" customWidth="1"/>
    <col min="6407" max="6407" width="10.7109375" style="2" customWidth="1"/>
    <col min="6408" max="6408" width="76.5703125" style="2" customWidth="1"/>
    <col min="6409" max="6656" width="9.140625" style="2"/>
    <col min="6657" max="6657" width="4" style="2" customWidth="1"/>
    <col min="6658" max="6658" width="34" style="2" customWidth="1"/>
    <col min="6659" max="6660" width="9.42578125" style="2" customWidth="1"/>
    <col min="6661" max="6661" width="10.7109375" style="2" customWidth="1"/>
    <col min="6662" max="6662" width="10.28515625" style="2" customWidth="1"/>
    <col min="6663" max="6663" width="10.7109375" style="2" customWidth="1"/>
    <col min="6664" max="6664" width="76.5703125" style="2" customWidth="1"/>
    <col min="6665" max="6912" width="9.140625" style="2"/>
    <col min="6913" max="6913" width="4" style="2" customWidth="1"/>
    <col min="6914" max="6914" width="34" style="2" customWidth="1"/>
    <col min="6915" max="6916" width="9.42578125" style="2" customWidth="1"/>
    <col min="6917" max="6917" width="10.7109375" style="2" customWidth="1"/>
    <col min="6918" max="6918" width="10.28515625" style="2" customWidth="1"/>
    <col min="6919" max="6919" width="10.7109375" style="2" customWidth="1"/>
    <col min="6920" max="6920" width="76.5703125" style="2" customWidth="1"/>
    <col min="6921" max="7168" width="9.140625" style="2"/>
    <col min="7169" max="7169" width="4" style="2" customWidth="1"/>
    <col min="7170" max="7170" width="34" style="2" customWidth="1"/>
    <col min="7171" max="7172" width="9.42578125" style="2" customWidth="1"/>
    <col min="7173" max="7173" width="10.7109375" style="2" customWidth="1"/>
    <col min="7174" max="7174" width="10.28515625" style="2" customWidth="1"/>
    <col min="7175" max="7175" width="10.7109375" style="2" customWidth="1"/>
    <col min="7176" max="7176" width="76.5703125" style="2" customWidth="1"/>
    <col min="7177" max="7424" width="9.140625" style="2"/>
    <col min="7425" max="7425" width="4" style="2" customWidth="1"/>
    <col min="7426" max="7426" width="34" style="2" customWidth="1"/>
    <col min="7427" max="7428" width="9.42578125" style="2" customWidth="1"/>
    <col min="7429" max="7429" width="10.7109375" style="2" customWidth="1"/>
    <col min="7430" max="7430" width="10.28515625" style="2" customWidth="1"/>
    <col min="7431" max="7431" width="10.7109375" style="2" customWidth="1"/>
    <col min="7432" max="7432" width="76.5703125" style="2" customWidth="1"/>
    <col min="7433" max="7680" width="9.140625" style="2"/>
    <col min="7681" max="7681" width="4" style="2" customWidth="1"/>
    <col min="7682" max="7682" width="34" style="2" customWidth="1"/>
    <col min="7683" max="7684" width="9.42578125" style="2" customWidth="1"/>
    <col min="7685" max="7685" width="10.7109375" style="2" customWidth="1"/>
    <col min="7686" max="7686" width="10.28515625" style="2" customWidth="1"/>
    <col min="7687" max="7687" width="10.7109375" style="2" customWidth="1"/>
    <col min="7688" max="7688" width="76.5703125" style="2" customWidth="1"/>
    <col min="7689" max="7936" width="9.140625" style="2"/>
    <col min="7937" max="7937" width="4" style="2" customWidth="1"/>
    <col min="7938" max="7938" width="34" style="2" customWidth="1"/>
    <col min="7939" max="7940" width="9.42578125" style="2" customWidth="1"/>
    <col min="7941" max="7941" width="10.7109375" style="2" customWidth="1"/>
    <col min="7942" max="7942" width="10.28515625" style="2" customWidth="1"/>
    <col min="7943" max="7943" width="10.7109375" style="2" customWidth="1"/>
    <col min="7944" max="7944" width="76.5703125" style="2" customWidth="1"/>
    <col min="7945" max="8192" width="9.140625" style="2"/>
    <col min="8193" max="8193" width="4" style="2" customWidth="1"/>
    <col min="8194" max="8194" width="34" style="2" customWidth="1"/>
    <col min="8195" max="8196" width="9.42578125" style="2" customWidth="1"/>
    <col min="8197" max="8197" width="10.7109375" style="2" customWidth="1"/>
    <col min="8198" max="8198" width="10.28515625" style="2" customWidth="1"/>
    <col min="8199" max="8199" width="10.7109375" style="2" customWidth="1"/>
    <col min="8200" max="8200" width="76.5703125" style="2" customWidth="1"/>
    <col min="8201" max="8448" width="9.140625" style="2"/>
    <col min="8449" max="8449" width="4" style="2" customWidth="1"/>
    <col min="8450" max="8450" width="34" style="2" customWidth="1"/>
    <col min="8451" max="8452" width="9.42578125" style="2" customWidth="1"/>
    <col min="8453" max="8453" width="10.7109375" style="2" customWidth="1"/>
    <col min="8454" max="8454" width="10.28515625" style="2" customWidth="1"/>
    <col min="8455" max="8455" width="10.7109375" style="2" customWidth="1"/>
    <col min="8456" max="8456" width="76.5703125" style="2" customWidth="1"/>
    <col min="8457" max="8704" width="9.140625" style="2"/>
    <col min="8705" max="8705" width="4" style="2" customWidth="1"/>
    <col min="8706" max="8706" width="34" style="2" customWidth="1"/>
    <col min="8707" max="8708" width="9.42578125" style="2" customWidth="1"/>
    <col min="8709" max="8709" width="10.7109375" style="2" customWidth="1"/>
    <col min="8710" max="8710" width="10.28515625" style="2" customWidth="1"/>
    <col min="8711" max="8711" width="10.7109375" style="2" customWidth="1"/>
    <col min="8712" max="8712" width="76.5703125" style="2" customWidth="1"/>
    <col min="8713" max="8960" width="9.140625" style="2"/>
    <col min="8961" max="8961" width="4" style="2" customWidth="1"/>
    <col min="8962" max="8962" width="34" style="2" customWidth="1"/>
    <col min="8963" max="8964" width="9.42578125" style="2" customWidth="1"/>
    <col min="8965" max="8965" width="10.7109375" style="2" customWidth="1"/>
    <col min="8966" max="8966" width="10.28515625" style="2" customWidth="1"/>
    <col min="8967" max="8967" width="10.7109375" style="2" customWidth="1"/>
    <col min="8968" max="8968" width="76.5703125" style="2" customWidth="1"/>
    <col min="8969" max="9216" width="9.140625" style="2"/>
    <col min="9217" max="9217" width="4" style="2" customWidth="1"/>
    <col min="9218" max="9218" width="34" style="2" customWidth="1"/>
    <col min="9219" max="9220" width="9.42578125" style="2" customWidth="1"/>
    <col min="9221" max="9221" width="10.7109375" style="2" customWidth="1"/>
    <col min="9222" max="9222" width="10.28515625" style="2" customWidth="1"/>
    <col min="9223" max="9223" width="10.7109375" style="2" customWidth="1"/>
    <col min="9224" max="9224" width="76.5703125" style="2" customWidth="1"/>
    <col min="9225" max="9472" width="9.140625" style="2"/>
    <col min="9473" max="9473" width="4" style="2" customWidth="1"/>
    <col min="9474" max="9474" width="34" style="2" customWidth="1"/>
    <col min="9475" max="9476" width="9.42578125" style="2" customWidth="1"/>
    <col min="9477" max="9477" width="10.7109375" style="2" customWidth="1"/>
    <col min="9478" max="9478" width="10.28515625" style="2" customWidth="1"/>
    <col min="9479" max="9479" width="10.7109375" style="2" customWidth="1"/>
    <col min="9480" max="9480" width="76.5703125" style="2" customWidth="1"/>
    <col min="9481" max="9728" width="9.140625" style="2"/>
    <col min="9729" max="9729" width="4" style="2" customWidth="1"/>
    <col min="9730" max="9730" width="34" style="2" customWidth="1"/>
    <col min="9731" max="9732" width="9.42578125" style="2" customWidth="1"/>
    <col min="9733" max="9733" width="10.7109375" style="2" customWidth="1"/>
    <col min="9734" max="9734" width="10.28515625" style="2" customWidth="1"/>
    <col min="9735" max="9735" width="10.7109375" style="2" customWidth="1"/>
    <col min="9736" max="9736" width="76.5703125" style="2" customWidth="1"/>
    <col min="9737" max="9984" width="9.140625" style="2"/>
    <col min="9985" max="9985" width="4" style="2" customWidth="1"/>
    <col min="9986" max="9986" width="34" style="2" customWidth="1"/>
    <col min="9987" max="9988" width="9.42578125" style="2" customWidth="1"/>
    <col min="9989" max="9989" width="10.7109375" style="2" customWidth="1"/>
    <col min="9990" max="9990" width="10.28515625" style="2" customWidth="1"/>
    <col min="9991" max="9991" width="10.7109375" style="2" customWidth="1"/>
    <col min="9992" max="9992" width="76.5703125" style="2" customWidth="1"/>
    <col min="9993" max="10240" width="9.140625" style="2"/>
    <col min="10241" max="10241" width="4" style="2" customWidth="1"/>
    <col min="10242" max="10242" width="34" style="2" customWidth="1"/>
    <col min="10243" max="10244" width="9.42578125" style="2" customWidth="1"/>
    <col min="10245" max="10245" width="10.7109375" style="2" customWidth="1"/>
    <col min="10246" max="10246" width="10.28515625" style="2" customWidth="1"/>
    <col min="10247" max="10247" width="10.7109375" style="2" customWidth="1"/>
    <col min="10248" max="10248" width="76.5703125" style="2" customWidth="1"/>
    <col min="10249" max="10496" width="9.140625" style="2"/>
    <col min="10497" max="10497" width="4" style="2" customWidth="1"/>
    <col min="10498" max="10498" width="34" style="2" customWidth="1"/>
    <col min="10499" max="10500" width="9.42578125" style="2" customWidth="1"/>
    <col min="10501" max="10501" width="10.7109375" style="2" customWidth="1"/>
    <col min="10502" max="10502" width="10.28515625" style="2" customWidth="1"/>
    <col min="10503" max="10503" width="10.7109375" style="2" customWidth="1"/>
    <col min="10504" max="10504" width="76.5703125" style="2" customWidth="1"/>
    <col min="10505" max="10752" width="9.140625" style="2"/>
    <col min="10753" max="10753" width="4" style="2" customWidth="1"/>
    <col min="10754" max="10754" width="34" style="2" customWidth="1"/>
    <col min="10755" max="10756" width="9.42578125" style="2" customWidth="1"/>
    <col min="10757" max="10757" width="10.7109375" style="2" customWidth="1"/>
    <col min="10758" max="10758" width="10.28515625" style="2" customWidth="1"/>
    <col min="10759" max="10759" width="10.7109375" style="2" customWidth="1"/>
    <col min="10760" max="10760" width="76.5703125" style="2" customWidth="1"/>
    <col min="10761" max="11008" width="9.140625" style="2"/>
    <col min="11009" max="11009" width="4" style="2" customWidth="1"/>
    <col min="11010" max="11010" width="34" style="2" customWidth="1"/>
    <col min="11011" max="11012" width="9.42578125" style="2" customWidth="1"/>
    <col min="11013" max="11013" width="10.7109375" style="2" customWidth="1"/>
    <col min="11014" max="11014" width="10.28515625" style="2" customWidth="1"/>
    <col min="11015" max="11015" width="10.7109375" style="2" customWidth="1"/>
    <col min="11016" max="11016" width="76.5703125" style="2" customWidth="1"/>
    <col min="11017" max="11264" width="9.140625" style="2"/>
    <col min="11265" max="11265" width="4" style="2" customWidth="1"/>
    <col min="11266" max="11266" width="34" style="2" customWidth="1"/>
    <col min="11267" max="11268" width="9.42578125" style="2" customWidth="1"/>
    <col min="11269" max="11269" width="10.7109375" style="2" customWidth="1"/>
    <col min="11270" max="11270" width="10.28515625" style="2" customWidth="1"/>
    <col min="11271" max="11271" width="10.7109375" style="2" customWidth="1"/>
    <col min="11272" max="11272" width="76.5703125" style="2" customWidth="1"/>
    <col min="11273" max="11520" width="9.140625" style="2"/>
    <col min="11521" max="11521" width="4" style="2" customWidth="1"/>
    <col min="11522" max="11522" width="34" style="2" customWidth="1"/>
    <col min="11523" max="11524" width="9.42578125" style="2" customWidth="1"/>
    <col min="11525" max="11525" width="10.7109375" style="2" customWidth="1"/>
    <col min="11526" max="11526" width="10.28515625" style="2" customWidth="1"/>
    <col min="11527" max="11527" width="10.7109375" style="2" customWidth="1"/>
    <col min="11528" max="11528" width="76.5703125" style="2" customWidth="1"/>
    <col min="11529" max="11776" width="9.140625" style="2"/>
    <col min="11777" max="11777" width="4" style="2" customWidth="1"/>
    <col min="11778" max="11778" width="34" style="2" customWidth="1"/>
    <col min="11779" max="11780" width="9.42578125" style="2" customWidth="1"/>
    <col min="11781" max="11781" width="10.7109375" style="2" customWidth="1"/>
    <col min="11782" max="11782" width="10.28515625" style="2" customWidth="1"/>
    <col min="11783" max="11783" width="10.7109375" style="2" customWidth="1"/>
    <col min="11784" max="11784" width="76.5703125" style="2" customWidth="1"/>
    <col min="11785" max="12032" width="9.140625" style="2"/>
    <col min="12033" max="12033" width="4" style="2" customWidth="1"/>
    <col min="12034" max="12034" width="34" style="2" customWidth="1"/>
    <col min="12035" max="12036" width="9.42578125" style="2" customWidth="1"/>
    <col min="12037" max="12037" width="10.7109375" style="2" customWidth="1"/>
    <col min="12038" max="12038" width="10.28515625" style="2" customWidth="1"/>
    <col min="12039" max="12039" width="10.7109375" style="2" customWidth="1"/>
    <col min="12040" max="12040" width="76.5703125" style="2" customWidth="1"/>
    <col min="12041" max="12288" width="9.140625" style="2"/>
    <col min="12289" max="12289" width="4" style="2" customWidth="1"/>
    <col min="12290" max="12290" width="34" style="2" customWidth="1"/>
    <col min="12291" max="12292" width="9.42578125" style="2" customWidth="1"/>
    <col min="12293" max="12293" width="10.7109375" style="2" customWidth="1"/>
    <col min="12294" max="12294" width="10.28515625" style="2" customWidth="1"/>
    <col min="12295" max="12295" width="10.7109375" style="2" customWidth="1"/>
    <col min="12296" max="12296" width="76.5703125" style="2" customWidth="1"/>
    <col min="12297" max="12544" width="9.140625" style="2"/>
    <col min="12545" max="12545" width="4" style="2" customWidth="1"/>
    <col min="12546" max="12546" width="34" style="2" customWidth="1"/>
    <col min="12547" max="12548" width="9.42578125" style="2" customWidth="1"/>
    <col min="12549" max="12549" width="10.7109375" style="2" customWidth="1"/>
    <col min="12550" max="12550" width="10.28515625" style="2" customWidth="1"/>
    <col min="12551" max="12551" width="10.7109375" style="2" customWidth="1"/>
    <col min="12552" max="12552" width="76.5703125" style="2" customWidth="1"/>
    <col min="12553" max="12800" width="9.140625" style="2"/>
    <col min="12801" max="12801" width="4" style="2" customWidth="1"/>
    <col min="12802" max="12802" width="34" style="2" customWidth="1"/>
    <col min="12803" max="12804" width="9.42578125" style="2" customWidth="1"/>
    <col min="12805" max="12805" width="10.7109375" style="2" customWidth="1"/>
    <col min="12806" max="12806" width="10.28515625" style="2" customWidth="1"/>
    <col min="12807" max="12807" width="10.7109375" style="2" customWidth="1"/>
    <col min="12808" max="12808" width="76.5703125" style="2" customWidth="1"/>
    <col min="12809" max="13056" width="9.140625" style="2"/>
    <col min="13057" max="13057" width="4" style="2" customWidth="1"/>
    <col min="13058" max="13058" width="34" style="2" customWidth="1"/>
    <col min="13059" max="13060" width="9.42578125" style="2" customWidth="1"/>
    <col min="13061" max="13061" width="10.7109375" style="2" customWidth="1"/>
    <col min="13062" max="13062" width="10.28515625" style="2" customWidth="1"/>
    <col min="13063" max="13063" width="10.7109375" style="2" customWidth="1"/>
    <col min="13064" max="13064" width="76.5703125" style="2" customWidth="1"/>
    <col min="13065" max="13312" width="9.140625" style="2"/>
    <col min="13313" max="13313" width="4" style="2" customWidth="1"/>
    <col min="13314" max="13314" width="34" style="2" customWidth="1"/>
    <col min="13315" max="13316" width="9.42578125" style="2" customWidth="1"/>
    <col min="13317" max="13317" width="10.7109375" style="2" customWidth="1"/>
    <col min="13318" max="13318" width="10.28515625" style="2" customWidth="1"/>
    <col min="13319" max="13319" width="10.7109375" style="2" customWidth="1"/>
    <col min="13320" max="13320" width="76.5703125" style="2" customWidth="1"/>
    <col min="13321" max="13568" width="9.140625" style="2"/>
    <col min="13569" max="13569" width="4" style="2" customWidth="1"/>
    <col min="13570" max="13570" width="34" style="2" customWidth="1"/>
    <col min="13571" max="13572" width="9.42578125" style="2" customWidth="1"/>
    <col min="13573" max="13573" width="10.7109375" style="2" customWidth="1"/>
    <col min="13574" max="13574" width="10.28515625" style="2" customWidth="1"/>
    <col min="13575" max="13575" width="10.7109375" style="2" customWidth="1"/>
    <col min="13576" max="13576" width="76.5703125" style="2" customWidth="1"/>
    <col min="13577" max="13824" width="9.140625" style="2"/>
    <col min="13825" max="13825" width="4" style="2" customWidth="1"/>
    <col min="13826" max="13826" width="34" style="2" customWidth="1"/>
    <col min="13827" max="13828" width="9.42578125" style="2" customWidth="1"/>
    <col min="13829" max="13829" width="10.7109375" style="2" customWidth="1"/>
    <col min="13830" max="13830" width="10.28515625" style="2" customWidth="1"/>
    <col min="13831" max="13831" width="10.7109375" style="2" customWidth="1"/>
    <col min="13832" max="13832" width="76.5703125" style="2" customWidth="1"/>
    <col min="13833" max="14080" width="9.140625" style="2"/>
    <col min="14081" max="14081" width="4" style="2" customWidth="1"/>
    <col min="14082" max="14082" width="34" style="2" customWidth="1"/>
    <col min="14083" max="14084" width="9.42578125" style="2" customWidth="1"/>
    <col min="14085" max="14085" width="10.7109375" style="2" customWidth="1"/>
    <col min="14086" max="14086" width="10.28515625" style="2" customWidth="1"/>
    <col min="14087" max="14087" width="10.7109375" style="2" customWidth="1"/>
    <col min="14088" max="14088" width="76.5703125" style="2" customWidth="1"/>
    <col min="14089" max="14336" width="9.140625" style="2"/>
    <col min="14337" max="14337" width="4" style="2" customWidth="1"/>
    <col min="14338" max="14338" width="34" style="2" customWidth="1"/>
    <col min="14339" max="14340" width="9.42578125" style="2" customWidth="1"/>
    <col min="14341" max="14341" width="10.7109375" style="2" customWidth="1"/>
    <col min="14342" max="14342" width="10.28515625" style="2" customWidth="1"/>
    <col min="14343" max="14343" width="10.7109375" style="2" customWidth="1"/>
    <col min="14344" max="14344" width="76.5703125" style="2" customWidth="1"/>
    <col min="14345" max="14592" width="9.140625" style="2"/>
    <col min="14593" max="14593" width="4" style="2" customWidth="1"/>
    <col min="14594" max="14594" width="34" style="2" customWidth="1"/>
    <col min="14595" max="14596" width="9.42578125" style="2" customWidth="1"/>
    <col min="14597" max="14597" width="10.7109375" style="2" customWidth="1"/>
    <col min="14598" max="14598" width="10.28515625" style="2" customWidth="1"/>
    <col min="14599" max="14599" width="10.7109375" style="2" customWidth="1"/>
    <col min="14600" max="14600" width="76.5703125" style="2" customWidth="1"/>
    <col min="14601" max="14848" width="9.140625" style="2"/>
    <col min="14849" max="14849" width="4" style="2" customWidth="1"/>
    <col min="14850" max="14850" width="34" style="2" customWidth="1"/>
    <col min="14851" max="14852" width="9.42578125" style="2" customWidth="1"/>
    <col min="14853" max="14853" width="10.7109375" style="2" customWidth="1"/>
    <col min="14854" max="14854" width="10.28515625" style="2" customWidth="1"/>
    <col min="14855" max="14855" width="10.7109375" style="2" customWidth="1"/>
    <col min="14856" max="14856" width="76.5703125" style="2" customWidth="1"/>
    <col min="14857" max="15104" width="9.140625" style="2"/>
    <col min="15105" max="15105" width="4" style="2" customWidth="1"/>
    <col min="15106" max="15106" width="34" style="2" customWidth="1"/>
    <col min="15107" max="15108" width="9.42578125" style="2" customWidth="1"/>
    <col min="15109" max="15109" width="10.7109375" style="2" customWidth="1"/>
    <col min="15110" max="15110" width="10.28515625" style="2" customWidth="1"/>
    <col min="15111" max="15111" width="10.7109375" style="2" customWidth="1"/>
    <col min="15112" max="15112" width="76.5703125" style="2" customWidth="1"/>
    <col min="15113" max="15360" width="9.140625" style="2"/>
    <col min="15361" max="15361" width="4" style="2" customWidth="1"/>
    <col min="15362" max="15362" width="34" style="2" customWidth="1"/>
    <col min="15363" max="15364" width="9.42578125" style="2" customWidth="1"/>
    <col min="15365" max="15365" width="10.7109375" style="2" customWidth="1"/>
    <col min="15366" max="15366" width="10.28515625" style="2" customWidth="1"/>
    <col min="15367" max="15367" width="10.7109375" style="2" customWidth="1"/>
    <col min="15368" max="15368" width="76.5703125" style="2" customWidth="1"/>
    <col min="15369" max="15616" width="9.140625" style="2"/>
    <col min="15617" max="15617" width="4" style="2" customWidth="1"/>
    <col min="15618" max="15618" width="34" style="2" customWidth="1"/>
    <col min="15619" max="15620" width="9.42578125" style="2" customWidth="1"/>
    <col min="15621" max="15621" width="10.7109375" style="2" customWidth="1"/>
    <col min="15622" max="15622" width="10.28515625" style="2" customWidth="1"/>
    <col min="15623" max="15623" width="10.7109375" style="2" customWidth="1"/>
    <col min="15624" max="15624" width="76.5703125" style="2" customWidth="1"/>
    <col min="15625" max="15872" width="9.140625" style="2"/>
    <col min="15873" max="15873" width="4" style="2" customWidth="1"/>
    <col min="15874" max="15874" width="34" style="2" customWidth="1"/>
    <col min="15875" max="15876" width="9.42578125" style="2" customWidth="1"/>
    <col min="15877" max="15877" width="10.7109375" style="2" customWidth="1"/>
    <col min="15878" max="15878" width="10.28515625" style="2" customWidth="1"/>
    <col min="15879" max="15879" width="10.7109375" style="2" customWidth="1"/>
    <col min="15880" max="15880" width="76.5703125" style="2" customWidth="1"/>
    <col min="15881" max="16128" width="9.140625" style="2"/>
    <col min="16129" max="16129" width="4" style="2" customWidth="1"/>
    <col min="16130" max="16130" width="34" style="2" customWidth="1"/>
    <col min="16131" max="16132" width="9.42578125" style="2" customWidth="1"/>
    <col min="16133" max="16133" width="10.7109375" style="2" customWidth="1"/>
    <col min="16134" max="16134" width="10.28515625" style="2" customWidth="1"/>
    <col min="16135" max="16135" width="10.7109375" style="2" customWidth="1"/>
    <col min="16136" max="16136" width="76.5703125" style="2" customWidth="1"/>
    <col min="16137" max="16384" width="9.140625" style="2"/>
  </cols>
  <sheetData>
    <row r="1" spans="1:12" x14ac:dyDescent="0.25">
      <c r="B1" s="145"/>
      <c r="H1" s="147" t="s">
        <v>0</v>
      </c>
    </row>
    <row r="2" spans="1:12" ht="15.75" x14ac:dyDescent="0.25">
      <c r="A2" s="425" t="s">
        <v>1326</v>
      </c>
      <c r="B2" s="425"/>
      <c r="C2" s="425"/>
      <c r="D2" s="425"/>
      <c r="E2" s="425"/>
      <c r="F2" s="425"/>
      <c r="G2" s="425"/>
      <c r="H2" s="425"/>
    </row>
    <row r="3" spans="1:12" ht="25.5" customHeight="1" x14ac:dyDescent="0.25">
      <c r="A3" s="426" t="s">
        <v>1</v>
      </c>
      <c r="B3" s="427" t="s">
        <v>2</v>
      </c>
      <c r="C3" s="427" t="s">
        <v>3</v>
      </c>
      <c r="D3" s="427" t="s">
        <v>4</v>
      </c>
      <c r="E3" s="426" t="s">
        <v>5</v>
      </c>
      <c r="F3" s="426"/>
      <c r="G3" s="426"/>
      <c r="H3" s="426" t="s">
        <v>6</v>
      </c>
      <c r="I3" s="442" t="s">
        <v>1178</v>
      </c>
      <c r="J3" s="442" t="s">
        <v>1179</v>
      </c>
      <c r="K3" s="442" t="s">
        <v>1180</v>
      </c>
      <c r="L3" s="442" t="s">
        <v>1181</v>
      </c>
    </row>
    <row r="4" spans="1:12" ht="93.75" customHeight="1" x14ac:dyDescent="0.25">
      <c r="A4" s="426"/>
      <c r="B4" s="428"/>
      <c r="C4" s="428"/>
      <c r="D4" s="428"/>
      <c r="E4" s="426" t="s">
        <v>7</v>
      </c>
      <c r="F4" s="426" t="s">
        <v>8</v>
      </c>
      <c r="G4" s="426"/>
      <c r="H4" s="426"/>
      <c r="I4" s="442"/>
      <c r="J4" s="442"/>
      <c r="K4" s="442"/>
      <c r="L4" s="442"/>
    </row>
    <row r="5" spans="1:12" x14ac:dyDescent="0.25">
      <c r="A5" s="426"/>
      <c r="B5" s="429"/>
      <c r="C5" s="429"/>
      <c r="D5" s="429"/>
      <c r="E5" s="426"/>
      <c r="F5" s="127" t="s">
        <v>9</v>
      </c>
      <c r="G5" s="127" t="s">
        <v>10</v>
      </c>
      <c r="H5" s="426"/>
      <c r="I5" s="442"/>
      <c r="J5" s="442"/>
      <c r="K5" s="442"/>
      <c r="L5" s="442"/>
    </row>
    <row r="6" spans="1:12" s="6" customFormat="1" x14ac:dyDescent="0.25">
      <c r="A6" s="139">
        <v>1</v>
      </c>
      <c r="B6" s="7">
        <v>2</v>
      </c>
      <c r="C6" s="128">
        <v>3</v>
      </c>
      <c r="D6" s="127">
        <v>4</v>
      </c>
      <c r="E6" s="127">
        <v>5</v>
      </c>
      <c r="F6" s="127">
        <v>6</v>
      </c>
      <c r="G6" s="127">
        <v>7</v>
      </c>
      <c r="H6" s="127">
        <v>8</v>
      </c>
      <c r="I6" s="442"/>
      <c r="J6" s="442"/>
      <c r="K6" s="442"/>
      <c r="L6" s="442"/>
    </row>
    <row r="7" spans="1:12" ht="37.5" customHeight="1" x14ac:dyDescent="0.25">
      <c r="A7" s="435" t="s">
        <v>145</v>
      </c>
      <c r="B7" s="436"/>
      <c r="C7" s="436"/>
      <c r="D7" s="436"/>
      <c r="E7" s="436"/>
      <c r="F7" s="436"/>
      <c r="G7" s="436"/>
      <c r="H7" s="437"/>
      <c r="I7" s="442"/>
      <c r="J7" s="442"/>
      <c r="K7" s="442"/>
      <c r="L7" s="442"/>
    </row>
    <row r="8" spans="1:12" ht="76.5" x14ac:dyDescent="0.25">
      <c r="A8" s="139">
        <v>1</v>
      </c>
      <c r="B8" s="144" t="s">
        <v>146</v>
      </c>
      <c r="C8" s="128" t="s">
        <v>148</v>
      </c>
      <c r="D8" s="127"/>
      <c r="E8" s="116">
        <v>102.9</v>
      </c>
      <c r="F8" s="116">
        <v>101.4</v>
      </c>
      <c r="G8" s="119">
        <v>89.4</v>
      </c>
      <c r="H8" s="317" t="s">
        <v>1185</v>
      </c>
      <c r="I8" s="121">
        <v>1</v>
      </c>
      <c r="J8" s="121"/>
      <c r="K8" s="119">
        <f>(G8/F8)*100-100</f>
        <v>-11.834319526627212</v>
      </c>
      <c r="L8" s="121"/>
    </row>
    <row r="9" spans="1:12" ht="51" x14ac:dyDescent="0.25">
      <c r="A9" s="140">
        <v>2</v>
      </c>
      <c r="B9" s="144" t="s">
        <v>147</v>
      </c>
      <c r="C9" s="132" t="str">
        <f>C8</f>
        <v xml:space="preserve">в % к предыдущему году
</v>
      </c>
      <c r="D9" s="127"/>
      <c r="E9" s="116">
        <v>107.9</v>
      </c>
      <c r="F9" s="119">
        <v>101.5</v>
      </c>
      <c r="G9" s="119">
        <v>104</v>
      </c>
      <c r="H9" s="317" t="s">
        <v>1337</v>
      </c>
      <c r="I9" s="121">
        <v>1</v>
      </c>
      <c r="J9" s="121">
        <v>1</v>
      </c>
      <c r="K9" s="119">
        <f>(G9/F9)*100-100</f>
        <v>2.4630541871921281</v>
      </c>
      <c r="L9" s="121"/>
    </row>
    <row r="10" spans="1:12" ht="48" customHeight="1" outlineLevel="1" x14ac:dyDescent="0.25">
      <c r="A10" s="139">
        <v>3</v>
      </c>
      <c r="B10" s="144" t="s">
        <v>149</v>
      </c>
      <c r="C10" s="132" t="str">
        <f>C9</f>
        <v xml:space="preserve">в % к предыдущему году
</v>
      </c>
      <c r="D10" s="127"/>
      <c r="E10" s="116">
        <v>86.2</v>
      </c>
      <c r="F10" s="120">
        <v>104.5</v>
      </c>
      <c r="G10" s="120">
        <v>96.3</v>
      </c>
      <c r="H10" s="322" t="s">
        <v>1336</v>
      </c>
      <c r="I10" s="121">
        <v>1</v>
      </c>
      <c r="J10" s="121"/>
      <c r="K10" s="119">
        <f t="shared" ref="K10:K71" si="0">(G10/F10)*100-100</f>
        <v>-7.8468899521531199</v>
      </c>
      <c r="L10" s="121"/>
    </row>
    <row r="11" spans="1:12" ht="42.75" customHeight="1" outlineLevel="1" x14ac:dyDescent="0.25">
      <c r="A11" s="140">
        <v>4</v>
      </c>
      <c r="B11" s="144" t="s">
        <v>150</v>
      </c>
      <c r="C11" s="132" t="s">
        <v>153</v>
      </c>
      <c r="D11" s="127"/>
      <c r="E11" s="116">
        <v>24.4</v>
      </c>
      <c r="F11" s="119" t="s">
        <v>151</v>
      </c>
      <c r="G11" s="119" t="s">
        <v>151</v>
      </c>
      <c r="H11" s="123" t="s">
        <v>151</v>
      </c>
      <c r="I11" s="123" t="s">
        <v>151</v>
      </c>
      <c r="J11" s="123" t="s">
        <v>151</v>
      </c>
      <c r="K11" s="123" t="s">
        <v>151</v>
      </c>
      <c r="L11" s="123" t="s">
        <v>151</v>
      </c>
    </row>
    <row r="12" spans="1:12" ht="51" outlineLevel="1" x14ac:dyDescent="0.25">
      <c r="A12" s="139" t="s">
        <v>109</v>
      </c>
      <c r="B12" s="144" t="s">
        <v>152</v>
      </c>
      <c r="C12" s="132" t="s">
        <v>154</v>
      </c>
      <c r="D12" s="127"/>
      <c r="E12" s="116" t="str">
        <f>F11</f>
        <v>_</v>
      </c>
      <c r="F12" s="119">
        <v>30600</v>
      </c>
      <c r="G12" s="119">
        <v>35120</v>
      </c>
      <c r="H12" s="317" t="s">
        <v>1337</v>
      </c>
      <c r="I12" s="121">
        <v>1</v>
      </c>
      <c r="J12" s="121">
        <v>1</v>
      </c>
      <c r="K12" s="119">
        <f t="shared" si="0"/>
        <v>14.77124183006535</v>
      </c>
      <c r="L12" s="121"/>
    </row>
    <row r="13" spans="1:12" ht="51" outlineLevel="1" x14ac:dyDescent="0.25">
      <c r="A13" s="140">
        <v>5</v>
      </c>
      <c r="B13" s="144" t="s">
        <v>155</v>
      </c>
      <c r="C13" s="132" t="s">
        <v>156</v>
      </c>
      <c r="D13" s="127"/>
      <c r="E13" s="116">
        <v>83</v>
      </c>
      <c r="F13" s="119" t="str">
        <f>E12</f>
        <v>_</v>
      </c>
      <c r="G13" s="119" t="s">
        <v>151</v>
      </c>
      <c r="H13" s="123" t="s">
        <v>151</v>
      </c>
      <c r="I13" s="123" t="s">
        <v>151</v>
      </c>
      <c r="J13" s="123" t="s">
        <v>151</v>
      </c>
      <c r="K13" s="123" t="s">
        <v>151</v>
      </c>
      <c r="L13" s="123" t="s">
        <v>151</v>
      </c>
    </row>
    <row r="14" spans="1:12" ht="36" customHeight="1" outlineLevel="1" x14ac:dyDescent="0.25">
      <c r="A14" s="139" t="s">
        <v>158</v>
      </c>
      <c r="B14" s="144" t="s">
        <v>157</v>
      </c>
      <c r="C14" s="132" t="str">
        <f>C13</f>
        <v>%</v>
      </c>
      <c r="D14" s="127"/>
      <c r="E14" s="116" t="str">
        <f>F13</f>
        <v>_</v>
      </c>
      <c r="F14" s="119">
        <v>19</v>
      </c>
      <c r="G14" s="119">
        <v>11.2</v>
      </c>
      <c r="H14" s="322" t="s">
        <v>1343</v>
      </c>
      <c r="I14" s="121">
        <v>1</v>
      </c>
      <c r="J14" s="121"/>
      <c r="K14" s="119">
        <f t="shared" si="0"/>
        <v>-41.052631578947377</v>
      </c>
      <c r="L14" s="121">
        <v>1</v>
      </c>
    </row>
    <row r="15" spans="1:12" ht="36" customHeight="1" outlineLevel="1" x14ac:dyDescent="0.25">
      <c r="A15" s="140">
        <v>6</v>
      </c>
      <c r="B15" s="144" t="s">
        <v>159</v>
      </c>
      <c r="C15" s="132" t="str">
        <f>C9</f>
        <v xml:space="preserve">в % к предыдущему году
</v>
      </c>
      <c r="D15" s="127"/>
      <c r="E15" s="116">
        <v>108.9</v>
      </c>
      <c r="F15" s="119">
        <v>102.7</v>
      </c>
      <c r="G15" s="119">
        <v>103.6</v>
      </c>
      <c r="H15" s="322" t="s">
        <v>1333</v>
      </c>
      <c r="I15" s="121">
        <v>1</v>
      </c>
      <c r="J15" s="121">
        <v>1</v>
      </c>
      <c r="K15" s="119">
        <f t="shared" si="0"/>
        <v>0.87633885102238196</v>
      </c>
      <c r="L15" s="121"/>
    </row>
    <row r="16" spans="1:12" ht="36" customHeight="1" x14ac:dyDescent="0.25">
      <c r="A16" s="139" t="s">
        <v>160</v>
      </c>
      <c r="B16" s="144" t="s">
        <v>161</v>
      </c>
      <c r="C16" s="132" t="s">
        <v>162</v>
      </c>
      <c r="D16" s="127"/>
      <c r="E16" s="116" t="s">
        <v>151</v>
      </c>
      <c r="F16" s="135">
        <v>1.4039999999999999</v>
      </c>
      <c r="G16" s="135">
        <f>F16</f>
        <v>1.4039999999999999</v>
      </c>
      <c r="H16" s="356" t="s">
        <v>1067</v>
      </c>
      <c r="I16" s="121">
        <v>1</v>
      </c>
      <c r="J16" s="121">
        <v>1</v>
      </c>
      <c r="K16" s="119">
        <f t="shared" si="0"/>
        <v>0</v>
      </c>
      <c r="L16" s="121"/>
    </row>
    <row r="17" spans="1:13" ht="51" outlineLevel="1" x14ac:dyDescent="0.25">
      <c r="A17" s="140">
        <v>7</v>
      </c>
      <c r="B17" s="144" t="s">
        <v>163</v>
      </c>
      <c r="C17" s="132" t="str">
        <f>C15</f>
        <v xml:space="preserve">в % к предыдущему году
</v>
      </c>
      <c r="D17" s="127"/>
      <c r="E17" s="116">
        <v>108.7</v>
      </c>
      <c r="F17" s="121" t="s">
        <v>151</v>
      </c>
      <c r="G17" s="121" t="s">
        <v>151</v>
      </c>
      <c r="H17" s="123" t="s">
        <v>151</v>
      </c>
      <c r="I17" s="123" t="s">
        <v>151</v>
      </c>
      <c r="J17" s="123" t="s">
        <v>151</v>
      </c>
      <c r="K17" s="123" t="s">
        <v>151</v>
      </c>
      <c r="L17" s="123" t="s">
        <v>151</v>
      </c>
    </row>
    <row r="18" spans="1:13" ht="51" outlineLevel="1" x14ac:dyDescent="0.25">
      <c r="A18" s="140" t="s">
        <v>165</v>
      </c>
      <c r="B18" s="144" t="s">
        <v>164</v>
      </c>
      <c r="C18" s="132" t="s">
        <v>156</v>
      </c>
      <c r="D18" s="127"/>
      <c r="E18" s="116" t="str">
        <f>E16</f>
        <v>_</v>
      </c>
      <c r="F18" s="119">
        <v>102</v>
      </c>
      <c r="G18" s="119">
        <v>99.9</v>
      </c>
      <c r="H18" s="353" t="s">
        <v>1183</v>
      </c>
      <c r="I18" s="121">
        <v>1</v>
      </c>
      <c r="J18" s="121"/>
      <c r="K18" s="119">
        <f t="shared" si="0"/>
        <v>-2.0588235294117538</v>
      </c>
      <c r="L18" s="121"/>
    </row>
    <row r="19" spans="1:13" ht="63.75" outlineLevel="1" x14ac:dyDescent="0.25">
      <c r="A19" s="117">
        <v>8</v>
      </c>
      <c r="B19" s="144" t="s">
        <v>166</v>
      </c>
      <c r="C19" s="132" t="s">
        <v>167</v>
      </c>
      <c r="D19" s="127"/>
      <c r="E19" s="116">
        <v>11</v>
      </c>
      <c r="F19" s="119" t="str">
        <f>E18</f>
        <v>_</v>
      </c>
      <c r="G19" s="119" t="s">
        <v>151</v>
      </c>
      <c r="H19" s="123" t="s">
        <v>151</v>
      </c>
      <c r="I19" s="123" t="s">
        <v>151</v>
      </c>
      <c r="J19" s="123" t="s">
        <v>151</v>
      </c>
      <c r="K19" s="123" t="s">
        <v>151</v>
      </c>
      <c r="L19" s="123" t="s">
        <v>151</v>
      </c>
    </row>
    <row r="20" spans="1:13" ht="63.75" outlineLevel="1" x14ac:dyDescent="0.25">
      <c r="A20" s="140" t="s">
        <v>169</v>
      </c>
      <c r="B20" s="144" t="s">
        <v>168</v>
      </c>
      <c r="C20" s="132" t="str">
        <f>C18</f>
        <v>%</v>
      </c>
      <c r="D20" s="127"/>
      <c r="E20" s="121" t="s">
        <v>151</v>
      </c>
      <c r="F20" s="119">
        <v>100.1</v>
      </c>
      <c r="G20" s="119">
        <v>65.7</v>
      </c>
      <c r="H20" s="353" t="s">
        <v>1184</v>
      </c>
      <c r="I20" s="121">
        <v>1</v>
      </c>
      <c r="J20" s="121"/>
      <c r="K20" s="119">
        <f t="shared" si="0"/>
        <v>-34.365634365634349</v>
      </c>
      <c r="L20" s="121">
        <v>1</v>
      </c>
    </row>
    <row r="21" spans="1:13" ht="51" outlineLevel="1" x14ac:dyDescent="0.25">
      <c r="A21" s="140">
        <v>9</v>
      </c>
      <c r="B21" s="144" t="s">
        <v>170</v>
      </c>
      <c r="C21" s="132" t="s">
        <v>171</v>
      </c>
      <c r="D21" s="127"/>
      <c r="E21" s="121">
        <v>279</v>
      </c>
      <c r="F21" s="122">
        <v>272</v>
      </c>
      <c r="G21" s="122">
        <v>294</v>
      </c>
      <c r="H21" s="323" t="s">
        <v>1068</v>
      </c>
      <c r="I21" s="121">
        <v>1</v>
      </c>
      <c r="J21" s="121">
        <v>1</v>
      </c>
      <c r="K21" s="119">
        <f t="shared" si="0"/>
        <v>8.0882352941176379</v>
      </c>
      <c r="L21" s="121"/>
    </row>
    <row r="22" spans="1:13" ht="36" customHeight="1" outlineLevel="1" x14ac:dyDescent="0.25">
      <c r="A22" s="140" t="s">
        <v>173</v>
      </c>
      <c r="B22" s="144" t="s">
        <v>172</v>
      </c>
      <c r="C22" s="132" t="str">
        <f>C17</f>
        <v xml:space="preserve">в % к предыдущему году
</v>
      </c>
      <c r="D22" s="127"/>
      <c r="E22" s="119">
        <v>74.099999999999994</v>
      </c>
      <c r="F22" s="120">
        <v>104.8</v>
      </c>
      <c r="G22" s="120">
        <v>108.5</v>
      </c>
      <c r="H22" s="322" t="s">
        <v>1186</v>
      </c>
      <c r="I22" s="121">
        <v>1</v>
      </c>
      <c r="J22" s="121">
        <v>1</v>
      </c>
      <c r="K22" s="119">
        <f t="shared" si="0"/>
        <v>3.530534351145036</v>
      </c>
      <c r="L22" s="121"/>
    </row>
    <row r="23" spans="1:13" ht="76.5" outlineLevel="1" x14ac:dyDescent="0.25">
      <c r="A23" s="140">
        <v>11</v>
      </c>
      <c r="B23" s="144" t="s">
        <v>174</v>
      </c>
      <c r="C23" s="132" t="s">
        <v>156</v>
      </c>
      <c r="D23" s="127"/>
      <c r="E23" s="119">
        <v>78.900000000000006</v>
      </c>
      <c r="F23" s="120">
        <v>70</v>
      </c>
      <c r="G23" s="120">
        <v>78.900000000000006</v>
      </c>
      <c r="H23" s="322" t="s">
        <v>1330</v>
      </c>
      <c r="I23" s="121">
        <v>1</v>
      </c>
      <c r="J23" s="121">
        <v>1</v>
      </c>
      <c r="K23" s="119">
        <f t="shared" si="0"/>
        <v>12.714285714285722</v>
      </c>
      <c r="L23" s="121"/>
    </row>
    <row r="24" spans="1:13" ht="63.75" outlineLevel="1" x14ac:dyDescent="0.25">
      <c r="A24" s="140">
        <v>12</v>
      </c>
      <c r="B24" s="144" t="s">
        <v>175</v>
      </c>
      <c r="C24" s="132" t="s">
        <v>156</v>
      </c>
      <c r="D24" s="127"/>
      <c r="E24" s="119">
        <v>100</v>
      </c>
      <c r="F24" s="120">
        <v>100</v>
      </c>
      <c r="G24" s="122">
        <v>100</v>
      </c>
      <c r="H24" s="323" t="s">
        <v>1068</v>
      </c>
      <c r="I24" s="121">
        <v>1</v>
      </c>
      <c r="J24" s="121">
        <v>1</v>
      </c>
      <c r="K24" s="119">
        <f t="shared" si="0"/>
        <v>0</v>
      </c>
      <c r="L24" s="121"/>
    </row>
    <row r="25" spans="1:13" ht="36" customHeight="1" outlineLevel="1" x14ac:dyDescent="0.25">
      <c r="A25" s="140" t="s">
        <v>177</v>
      </c>
      <c r="B25" s="144" t="s">
        <v>176</v>
      </c>
      <c r="C25" s="132" t="s">
        <v>178</v>
      </c>
      <c r="D25" s="127"/>
      <c r="E25" s="119" t="s">
        <v>151</v>
      </c>
      <c r="F25" s="120">
        <v>0.5</v>
      </c>
      <c r="G25" s="120">
        <v>1.1000000000000001</v>
      </c>
      <c r="H25" s="323" t="s">
        <v>1068</v>
      </c>
      <c r="I25" s="121">
        <v>1</v>
      </c>
      <c r="J25" s="121">
        <v>1</v>
      </c>
      <c r="K25" s="119">
        <f t="shared" si="0"/>
        <v>120.00000000000003</v>
      </c>
      <c r="L25" s="121">
        <v>1</v>
      </c>
    </row>
    <row r="26" spans="1:13" ht="54" customHeight="1" outlineLevel="1" x14ac:dyDescent="0.25">
      <c r="A26" s="140" t="s">
        <v>179</v>
      </c>
      <c r="B26" s="9" t="s">
        <v>180</v>
      </c>
      <c r="C26" s="132" t="str">
        <f>C24</f>
        <v>%</v>
      </c>
      <c r="D26" s="127"/>
      <c r="E26" s="119" t="s">
        <v>151</v>
      </c>
      <c r="F26" s="120">
        <v>7.6</v>
      </c>
      <c r="G26" s="120">
        <v>5.5</v>
      </c>
      <c r="H26" s="322" t="s">
        <v>1345</v>
      </c>
      <c r="I26" s="121">
        <v>1</v>
      </c>
      <c r="J26" s="121">
        <v>1</v>
      </c>
      <c r="K26" s="119">
        <f t="shared" si="0"/>
        <v>-27.631578947368425</v>
      </c>
      <c r="L26" s="121"/>
    </row>
    <row r="27" spans="1:13" ht="22.5" customHeight="1" x14ac:dyDescent="0.25">
      <c r="A27" s="438" t="s">
        <v>181</v>
      </c>
      <c r="B27" s="439"/>
      <c r="C27" s="439"/>
      <c r="D27" s="439"/>
      <c r="E27" s="439"/>
      <c r="F27" s="439"/>
      <c r="G27" s="439"/>
      <c r="H27" s="439"/>
      <c r="I27" s="121"/>
      <c r="J27" s="121"/>
      <c r="K27" s="119"/>
      <c r="L27" s="121"/>
    </row>
    <row r="28" spans="1:13" ht="23.25" customHeight="1" x14ac:dyDescent="0.25">
      <c r="A28" s="440" t="s">
        <v>184</v>
      </c>
      <c r="B28" s="441"/>
      <c r="C28" s="441"/>
      <c r="D28" s="441"/>
      <c r="E28" s="441"/>
      <c r="F28" s="441"/>
      <c r="G28" s="441"/>
      <c r="H28" s="441"/>
      <c r="I28" s="121"/>
      <c r="J28" s="121"/>
      <c r="K28" s="119"/>
      <c r="L28" s="121"/>
    </row>
    <row r="29" spans="1:13" ht="36" customHeight="1" x14ac:dyDescent="0.25">
      <c r="A29" s="140">
        <v>13</v>
      </c>
      <c r="B29" s="144" t="s">
        <v>182</v>
      </c>
      <c r="C29" s="132" t="s">
        <v>183</v>
      </c>
      <c r="D29" s="117"/>
      <c r="E29" s="123" t="s">
        <v>151</v>
      </c>
      <c r="F29" s="123" t="s">
        <v>151</v>
      </c>
      <c r="G29" s="123" t="s">
        <v>151</v>
      </c>
      <c r="H29" s="123" t="s">
        <v>151</v>
      </c>
      <c r="I29" s="123" t="s">
        <v>151</v>
      </c>
      <c r="J29" s="123" t="s">
        <v>151</v>
      </c>
      <c r="K29" s="123" t="s">
        <v>151</v>
      </c>
      <c r="L29" s="123" t="s">
        <v>151</v>
      </c>
    </row>
    <row r="30" spans="1:13" ht="36" customHeight="1" x14ac:dyDescent="0.25">
      <c r="A30" s="140" t="s">
        <v>186</v>
      </c>
      <c r="B30" s="144" t="s">
        <v>185</v>
      </c>
      <c r="C30" s="132" t="str">
        <f>C29</f>
        <v>тыс. тонн</v>
      </c>
      <c r="D30" s="117"/>
      <c r="E30" s="120">
        <v>33.6</v>
      </c>
      <c r="F30" s="120">
        <v>33.200000000000003</v>
      </c>
      <c r="G30" s="120">
        <v>33.572000000000003</v>
      </c>
      <c r="H30" s="144" t="s">
        <v>1147</v>
      </c>
      <c r="I30" s="121">
        <v>1</v>
      </c>
      <c r="J30" s="121">
        <v>1</v>
      </c>
      <c r="K30" s="119">
        <f t="shared" si="0"/>
        <v>1.1204819277108413</v>
      </c>
      <c r="L30" s="121"/>
      <c r="M30" s="2">
        <v>1</v>
      </c>
    </row>
    <row r="31" spans="1:13" ht="36" customHeight="1" x14ac:dyDescent="0.25">
      <c r="A31" s="140">
        <v>14</v>
      </c>
      <c r="B31" s="144" t="s">
        <v>187</v>
      </c>
      <c r="C31" s="132" t="str">
        <f>C30</f>
        <v>тыс. тонн</v>
      </c>
      <c r="D31" s="117"/>
      <c r="E31" s="123" t="s">
        <v>151</v>
      </c>
      <c r="F31" s="123" t="s">
        <v>151</v>
      </c>
      <c r="G31" s="123" t="s">
        <v>151</v>
      </c>
      <c r="H31" s="123" t="s">
        <v>151</v>
      </c>
      <c r="I31" s="123" t="s">
        <v>151</v>
      </c>
      <c r="J31" s="123" t="s">
        <v>151</v>
      </c>
      <c r="K31" s="123" t="s">
        <v>151</v>
      </c>
      <c r="L31" s="123" t="s">
        <v>151</v>
      </c>
    </row>
    <row r="32" spans="1:13" ht="36" customHeight="1" x14ac:dyDescent="0.25">
      <c r="A32" s="140">
        <v>15</v>
      </c>
      <c r="B32" s="144" t="s">
        <v>188</v>
      </c>
      <c r="C32" s="132" t="str">
        <f>C31</f>
        <v>тыс. тонн</v>
      </c>
      <c r="D32" s="117"/>
      <c r="E32" s="123" t="s">
        <v>151</v>
      </c>
      <c r="F32" s="123" t="s">
        <v>151</v>
      </c>
      <c r="G32" s="123" t="s">
        <v>151</v>
      </c>
      <c r="H32" s="123" t="s">
        <v>151</v>
      </c>
      <c r="I32" s="123" t="s">
        <v>151</v>
      </c>
      <c r="J32" s="123" t="s">
        <v>151</v>
      </c>
      <c r="K32" s="123" t="s">
        <v>151</v>
      </c>
      <c r="L32" s="123" t="s">
        <v>151</v>
      </c>
    </row>
    <row r="33" spans="1:14" ht="51" x14ac:dyDescent="0.25">
      <c r="A33" s="140">
        <v>16</v>
      </c>
      <c r="B33" s="144" t="s">
        <v>189</v>
      </c>
      <c r="C33" s="132" t="s">
        <v>148</v>
      </c>
      <c r="D33" s="117"/>
      <c r="E33" s="123" t="s">
        <v>151</v>
      </c>
      <c r="F33" s="123" t="s">
        <v>151</v>
      </c>
      <c r="G33" s="123" t="s">
        <v>151</v>
      </c>
      <c r="H33" s="123" t="s">
        <v>151</v>
      </c>
      <c r="I33" s="123" t="s">
        <v>151</v>
      </c>
      <c r="J33" s="123" t="s">
        <v>151</v>
      </c>
      <c r="K33" s="123" t="s">
        <v>151</v>
      </c>
      <c r="L33" s="123" t="s">
        <v>151</v>
      </c>
    </row>
    <row r="34" spans="1:14" ht="63.75" x14ac:dyDescent="0.25">
      <c r="A34" s="140">
        <v>17</v>
      </c>
      <c r="B34" s="144" t="s">
        <v>190</v>
      </c>
      <c r="C34" s="132" t="str">
        <f>C33</f>
        <v xml:space="preserve">в % к предыдущему году
</v>
      </c>
      <c r="D34" s="117"/>
      <c r="E34" s="120">
        <v>102</v>
      </c>
      <c r="F34" s="123" t="s">
        <v>151</v>
      </c>
      <c r="G34" s="123" t="s">
        <v>151</v>
      </c>
      <c r="H34" s="123" t="s">
        <v>151</v>
      </c>
      <c r="I34" s="123" t="s">
        <v>151</v>
      </c>
      <c r="J34" s="123" t="s">
        <v>151</v>
      </c>
      <c r="K34" s="123" t="s">
        <v>151</v>
      </c>
      <c r="L34" s="123" t="s">
        <v>151</v>
      </c>
    </row>
    <row r="35" spans="1:14" ht="63.75" x14ac:dyDescent="0.25">
      <c r="A35" s="141" t="s">
        <v>191</v>
      </c>
      <c r="B35" s="144" t="s">
        <v>192</v>
      </c>
      <c r="C35" s="132" t="str">
        <f>C32</f>
        <v>тыс. тонн</v>
      </c>
      <c r="D35" s="117"/>
      <c r="E35" s="123" t="s">
        <v>151</v>
      </c>
      <c r="F35" s="120">
        <v>44.5</v>
      </c>
      <c r="G35" s="120">
        <v>44.6</v>
      </c>
      <c r="H35" s="144" t="s">
        <v>1067</v>
      </c>
      <c r="I35" s="121">
        <v>1</v>
      </c>
      <c r="J35" s="121">
        <v>1</v>
      </c>
      <c r="K35" s="119">
        <f t="shared" si="0"/>
        <v>0.22471910112361115</v>
      </c>
      <c r="L35" s="121"/>
      <c r="M35" s="2">
        <v>1</v>
      </c>
    </row>
    <row r="36" spans="1:14" ht="63.75" x14ac:dyDescent="0.25">
      <c r="A36" s="141">
        <v>18</v>
      </c>
      <c r="B36" s="144" t="s">
        <v>193</v>
      </c>
      <c r="C36" s="132" t="s">
        <v>194</v>
      </c>
      <c r="D36" s="117"/>
      <c r="E36" s="122">
        <v>2217</v>
      </c>
      <c r="F36" s="123" t="s">
        <v>151</v>
      </c>
      <c r="G36" s="123" t="s">
        <v>151</v>
      </c>
      <c r="H36" s="123" t="s">
        <v>151</v>
      </c>
      <c r="I36" s="123" t="s">
        <v>151</v>
      </c>
      <c r="J36" s="123" t="s">
        <v>151</v>
      </c>
      <c r="K36" s="123" t="s">
        <v>151</v>
      </c>
      <c r="L36" s="123" t="s">
        <v>151</v>
      </c>
    </row>
    <row r="37" spans="1:14" ht="36" customHeight="1" x14ac:dyDescent="0.25">
      <c r="A37" s="141" t="s">
        <v>195</v>
      </c>
      <c r="B37" s="144" t="s">
        <v>196</v>
      </c>
      <c r="C37" s="132" t="s">
        <v>156</v>
      </c>
      <c r="D37" s="117"/>
      <c r="E37" s="123" t="s">
        <v>151</v>
      </c>
      <c r="F37" s="120">
        <v>23.9</v>
      </c>
      <c r="G37" s="120">
        <v>23.9</v>
      </c>
      <c r="H37" s="144" t="s">
        <v>1068</v>
      </c>
      <c r="I37" s="121">
        <v>1</v>
      </c>
      <c r="J37" s="121">
        <v>1</v>
      </c>
      <c r="K37" s="119">
        <f t="shared" si="0"/>
        <v>0</v>
      </c>
      <c r="L37" s="121"/>
      <c r="M37" s="2">
        <v>1</v>
      </c>
    </row>
    <row r="38" spans="1:14" ht="36" customHeight="1" x14ac:dyDescent="0.25">
      <c r="A38" s="141" t="s">
        <v>197</v>
      </c>
      <c r="B38" s="144" t="s">
        <v>198</v>
      </c>
      <c r="C38" s="132" t="s">
        <v>156</v>
      </c>
      <c r="D38" s="117"/>
      <c r="E38" s="123" t="s">
        <v>151</v>
      </c>
      <c r="F38" s="120">
        <v>36.1</v>
      </c>
      <c r="G38" s="120">
        <v>33.299999999999997</v>
      </c>
      <c r="H38" s="144" t="s">
        <v>1331</v>
      </c>
      <c r="I38" s="121">
        <v>1</v>
      </c>
      <c r="J38" s="121"/>
      <c r="K38" s="119">
        <f t="shared" si="0"/>
        <v>-7.7562326869806242</v>
      </c>
      <c r="L38" s="121"/>
      <c r="M38" s="2">
        <v>1</v>
      </c>
      <c r="N38" s="2">
        <v>1</v>
      </c>
    </row>
    <row r="39" spans="1:14" ht="36" customHeight="1" x14ac:dyDescent="0.25">
      <c r="A39" s="141" t="s">
        <v>200</v>
      </c>
      <c r="B39" s="144" t="s">
        <v>199</v>
      </c>
      <c r="C39" s="132" t="s">
        <v>156</v>
      </c>
      <c r="D39" s="117"/>
      <c r="E39" s="123" t="s">
        <v>151</v>
      </c>
      <c r="F39" s="120">
        <v>59</v>
      </c>
      <c r="G39" s="120">
        <v>55.2</v>
      </c>
      <c r="H39" s="144" t="str">
        <f>H38</f>
        <v>Показател достигнут частично.</v>
      </c>
      <c r="I39" s="121">
        <v>1</v>
      </c>
      <c r="J39" s="121"/>
      <c r="K39" s="119">
        <f t="shared" si="0"/>
        <v>-6.4406779661016884</v>
      </c>
      <c r="L39" s="121"/>
      <c r="M39" s="2">
        <v>1</v>
      </c>
      <c r="N39" s="2">
        <v>1</v>
      </c>
    </row>
    <row r="40" spans="1:14" ht="38.25" x14ac:dyDescent="0.25">
      <c r="A40" s="141">
        <v>19</v>
      </c>
      <c r="B40" s="144" t="s">
        <v>201</v>
      </c>
      <c r="C40" s="132" t="s">
        <v>194</v>
      </c>
      <c r="D40" s="117"/>
      <c r="E40" s="122">
        <v>1877</v>
      </c>
      <c r="F40" s="122">
        <v>600</v>
      </c>
      <c r="G40" s="122">
        <v>1080</v>
      </c>
      <c r="H40" s="144" t="s">
        <v>1076</v>
      </c>
      <c r="I40" s="121">
        <v>1</v>
      </c>
      <c r="J40" s="121">
        <v>1</v>
      </c>
      <c r="K40" s="119">
        <f t="shared" si="0"/>
        <v>80</v>
      </c>
      <c r="L40" s="121">
        <v>1</v>
      </c>
      <c r="M40" s="2">
        <v>1</v>
      </c>
    </row>
    <row r="41" spans="1:14" ht="114.75" x14ac:dyDescent="0.25">
      <c r="A41" s="141">
        <v>20</v>
      </c>
      <c r="B41" s="144" t="s">
        <v>202</v>
      </c>
      <c r="C41" s="132" t="s">
        <v>156</v>
      </c>
      <c r="D41" s="117"/>
      <c r="E41" s="120">
        <v>56.6</v>
      </c>
      <c r="F41" s="120" t="s">
        <v>151</v>
      </c>
      <c r="G41" s="123" t="s">
        <v>151</v>
      </c>
      <c r="H41" s="123" t="s">
        <v>151</v>
      </c>
      <c r="I41" s="123" t="s">
        <v>151</v>
      </c>
      <c r="J41" s="123" t="s">
        <v>151</v>
      </c>
      <c r="K41" s="123" t="s">
        <v>151</v>
      </c>
      <c r="L41" s="123" t="s">
        <v>151</v>
      </c>
    </row>
    <row r="42" spans="1:14" ht="89.25" x14ac:dyDescent="0.25">
      <c r="A42" s="141">
        <v>21</v>
      </c>
      <c r="B42" s="144" t="s">
        <v>203</v>
      </c>
      <c r="C42" s="132" t="s">
        <v>204</v>
      </c>
      <c r="D42" s="117"/>
      <c r="E42" s="122">
        <v>7</v>
      </c>
      <c r="F42" s="120" t="s">
        <v>151</v>
      </c>
      <c r="G42" s="123" t="s">
        <v>151</v>
      </c>
      <c r="H42" s="123" t="s">
        <v>151</v>
      </c>
      <c r="I42" s="123" t="s">
        <v>151</v>
      </c>
      <c r="J42" s="123" t="s">
        <v>151</v>
      </c>
      <c r="K42" s="123" t="s">
        <v>151</v>
      </c>
      <c r="L42" s="123" t="s">
        <v>151</v>
      </c>
    </row>
    <row r="43" spans="1:14" ht="51" x14ac:dyDescent="0.25">
      <c r="A43" s="141">
        <v>22</v>
      </c>
      <c r="B43" s="144" t="s">
        <v>205</v>
      </c>
      <c r="C43" s="132" t="s">
        <v>156</v>
      </c>
      <c r="D43" s="117"/>
      <c r="E43" s="120" t="s">
        <v>151</v>
      </c>
      <c r="F43" s="123" t="s">
        <v>151</v>
      </c>
      <c r="G43" s="123" t="s">
        <v>151</v>
      </c>
      <c r="H43" s="123" t="s">
        <v>151</v>
      </c>
      <c r="I43" s="123" t="s">
        <v>151</v>
      </c>
      <c r="J43" s="123" t="s">
        <v>151</v>
      </c>
      <c r="K43" s="123" t="s">
        <v>151</v>
      </c>
      <c r="L43" s="123" t="s">
        <v>151</v>
      </c>
    </row>
    <row r="44" spans="1:14" ht="89.25" x14ac:dyDescent="0.25">
      <c r="A44" s="141">
        <v>23</v>
      </c>
      <c r="B44" s="144" t="s">
        <v>206</v>
      </c>
      <c r="C44" s="132" t="s">
        <v>156</v>
      </c>
      <c r="D44" s="117"/>
      <c r="E44" s="120" t="s">
        <v>151</v>
      </c>
      <c r="F44" s="123" t="s">
        <v>151</v>
      </c>
      <c r="G44" s="123" t="s">
        <v>151</v>
      </c>
      <c r="H44" s="123" t="s">
        <v>151</v>
      </c>
      <c r="I44" s="123" t="s">
        <v>151</v>
      </c>
      <c r="J44" s="123" t="s">
        <v>151</v>
      </c>
      <c r="K44" s="123" t="s">
        <v>151</v>
      </c>
      <c r="L44" s="123" t="s">
        <v>151</v>
      </c>
    </row>
    <row r="45" spans="1:14" ht="48" customHeight="1" x14ac:dyDescent="0.25">
      <c r="A45" s="141">
        <v>24</v>
      </c>
      <c r="B45" s="9" t="s">
        <v>207</v>
      </c>
      <c r="C45" s="132" t="s">
        <v>156</v>
      </c>
      <c r="D45" s="117"/>
      <c r="E45" s="120" t="s">
        <v>151</v>
      </c>
      <c r="F45" s="123" t="s">
        <v>151</v>
      </c>
      <c r="G45" s="123" t="s">
        <v>151</v>
      </c>
      <c r="H45" s="123" t="s">
        <v>151</v>
      </c>
      <c r="I45" s="123" t="s">
        <v>151</v>
      </c>
      <c r="J45" s="123" t="s">
        <v>151</v>
      </c>
      <c r="K45" s="123" t="s">
        <v>151</v>
      </c>
      <c r="L45" s="123" t="s">
        <v>151</v>
      </c>
    </row>
    <row r="46" spans="1:14" ht="76.5" x14ac:dyDescent="0.25">
      <c r="A46" s="141">
        <v>25</v>
      </c>
      <c r="B46" s="144" t="s">
        <v>208</v>
      </c>
      <c r="C46" s="132" t="s">
        <v>156</v>
      </c>
      <c r="D46" s="117"/>
      <c r="E46" s="120">
        <v>23</v>
      </c>
      <c r="F46" s="123" t="s">
        <v>151</v>
      </c>
      <c r="G46" s="123" t="s">
        <v>151</v>
      </c>
      <c r="H46" s="123" t="s">
        <v>151</v>
      </c>
      <c r="I46" s="123" t="s">
        <v>151</v>
      </c>
      <c r="J46" s="123" t="s">
        <v>151</v>
      </c>
      <c r="K46" s="123" t="s">
        <v>151</v>
      </c>
      <c r="L46" s="123" t="s">
        <v>151</v>
      </c>
    </row>
    <row r="47" spans="1:14" ht="36" customHeight="1" x14ac:dyDescent="0.25">
      <c r="A47" s="141" t="s">
        <v>209</v>
      </c>
      <c r="B47" s="144" t="s">
        <v>210</v>
      </c>
      <c r="C47" s="132" t="s">
        <v>211</v>
      </c>
      <c r="D47" s="117"/>
      <c r="E47" s="120" t="s">
        <v>151</v>
      </c>
      <c r="F47" s="120">
        <v>7.5</v>
      </c>
      <c r="G47" s="120">
        <v>18.452000000000002</v>
      </c>
      <c r="H47" s="143" t="s">
        <v>1258</v>
      </c>
      <c r="I47" s="121">
        <v>1</v>
      </c>
      <c r="J47" s="121">
        <v>1</v>
      </c>
      <c r="K47" s="119">
        <f t="shared" si="0"/>
        <v>146.0266666666667</v>
      </c>
      <c r="L47" s="121">
        <v>1</v>
      </c>
      <c r="M47" s="2">
        <v>1</v>
      </c>
    </row>
    <row r="48" spans="1:14" ht="51.75" customHeight="1" x14ac:dyDescent="0.25">
      <c r="A48" s="141">
        <v>26</v>
      </c>
      <c r="B48" s="9" t="s">
        <v>212</v>
      </c>
      <c r="C48" s="132" t="s">
        <v>213</v>
      </c>
      <c r="D48" s="117"/>
      <c r="E48" s="149">
        <v>68.584999999999994</v>
      </c>
      <c r="F48" s="120">
        <v>68.900000000000006</v>
      </c>
      <c r="G48" s="149">
        <v>69.385000000000005</v>
      </c>
      <c r="H48" s="350" t="s">
        <v>1067</v>
      </c>
      <c r="I48" s="121">
        <v>1</v>
      </c>
      <c r="J48" s="121">
        <v>1</v>
      </c>
      <c r="K48" s="119">
        <f t="shared" si="0"/>
        <v>0.70391872278665346</v>
      </c>
      <c r="L48" s="121"/>
      <c r="M48" s="2">
        <v>1</v>
      </c>
    </row>
    <row r="49" spans="1:14" ht="20.25" customHeight="1" x14ac:dyDescent="0.25">
      <c r="A49" s="406" t="s">
        <v>231</v>
      </c>
      <c r="B49" s="407"/>
      <c r="C49" s="407"/>
      <c r="D49" s="407"/>
      <c r="E49" s="407"/>
      <c r="F49" s="407"/>
      <c r="G49" s="407"/>
      <c r="H49" s="408"/>
      <c r="I49" s="121"/>
      <c r="J49" s="121"/>
      <c r="K49" s="119"/>
      <c r="L49" s="121"/>
    </row>
    <row r="50" spans="1:14" ht="51" x14ac:dyDescent="0.25">
      <c r="A50" s="140">
        <v>27</v>
      </c>
      <c r="B50" s="144" t="s">
        <v>214</v>
      </c>
      <c r="C50" s="132" t="s">
        <v>156</v>
      </c>
      <c r="D50" s="117"/>
      <c r="E50" s="120">
        <v>21.2</v>
      </c>
      <c r="F50" s="118" t="s">
        <v>151</v>
      </c>
      <c r="G50" s="118" t="s">
        <v>151</v>
      </c>
      <c r="H50" s="118" t="s">
        <v>151</v>
      </c>
      <c r="I50" s="150" t="s">
        <v>151</v>
      </c>
      <c r="J50" s="150" t="s">
        <v>151</v>
      </c>
      <c r="K50" s="150" t="s">
        <v>151</v>
      </c>
      <c r="L50" s="150" t="s">
        <v>151</v>
      </c>
    </row>
    <row r="51" spans="1:14" ht="36" customHeight="1" x14ac:dyDescent="0.25">
      <c r="A51" s="140">
        <v>28</v>
      </c>
      <c r="B51" s="144" t="s">
        <v>215</v>
      </c>
      <c r="C51" s="132" t="s">
        <v>216</v>
      </c>
      <c r="D51" s="117"/>
      <c r="E51" s="118" t="s">
        <v>151</v>
      </c>
      <c r="F51" s="118" t="s">
        <v>151</v>
      </c>
      <c r="G51" s="118" t="s">
        <v>151</v>
      </c>
      <c r="H51" s="118" t="s">
        <v>151</v>
      </c>
      <c r="I51" s="150" t="s">
        <v>151</v>
      </c>
      <c r="J51" s="150" t="s">
        <v>151</v>
      </c>
      <c r="K51" s="150" t="s">
        <v>151</v>
      </c>
      <c r="L51" s="150" t="s">
        <v>151</v>
      </c>
    </row>
    <row r="52" spans="1:14" ht="36" customHeight="1" outlineLevel="1" x14ac:dyDescent="0.25">
      <c r="A52" s="140">
        <v>29</v>
      </c>
      <c r="B52" s="144" t="s">
        <v>217</v>
      </c>
      <c r="C52" s="132" t="str">
        <f>C51</f>
        <v>гол.</v>
      </c>
      <c r="D52" s="117"/>
      <c r="E52" s="122">
        <v>215</v>
      </c>
      <c r="F52" s="118" t="s">
        <v>151</v>
      </c>
      <c r="G52" s="118" t="s">
        <v>151</v>
      </c>
      <c r="H52" s="118" t="s">
        <v>151</v>
      </c>
      <c r="I52" s="150" t="s">
        <v>151</v>
      </c>
      <c r="J52" s="150" t="s">
        <v>151</v>
      </c>
      <c r="K52" s="150" t="s">
        <v>151</v>
      </c>
      <c r="L52" s="150" t="s">
        <v>151</v>
      </c>
    </row>
    <row r="53" spans="1:14" ht="51" outlineLevel="1" x14ac:dyDescent="0.25">
      <c r="A53" s="117" t="s">
        <v>219</v>
      </c>
      <c r="B53" s="144" t="s">
        <v>218</v>
      </c>
      <c r="C53" s="132" t="s">
        <v>220</v>
      </c>
      <c r="D53" s="117"/>
      <c r="E53" s="124" t="s">
        <v>151</v>
      </c>
      <c r="F53" s="125">
        <v>100</v>
      </c>
      <c r="G53" s="125">
        <v>95.7</v>
      </c>
      <c r="H53" s="318" t="s">
        <v>1148</v>
      </c>
      <c r="I53" s="121">
        <v>1</v>
      </c>
      <c r="J53" s="121"/>
      <c r="K53" s="119">
        <f t="shared" si="0"/>
        <v>-4.2999999999999972</v>
      </c>
      <c r="L53" s="121"/>
      <c r="M53" s="2">
        <v>1</v>
      </c>
      <c r="N53" s="2">
        <v>1</v>
      </c>
    </row>
    <row r="54" spans="1:14" ht="51" outlineLevel="1" x14ac:dyDescent="0.25">
      <c r="A54" s="117" t="s">
        <v>222</v>
      </c>
      <c r="B54" s="144" t="s">
        <v>221</v>
      </c>
      <c r="C54" s="132" t="s">
        <v>216</v>
      </c>
      <c r="D54" s="117"/>
      <c r="E54" s="124" t="s">
        <v>151</v>
      </c>
      <c r="F54" s="125">
        <v>8.5</v>
      </c>
      <c r="G54" s="125">
        <v>8.5</v>
      </c>
      <c r="H54" s="318" t="s">
        <v>1149</v>
      </c>
      <c r="I54" s="121">
        <v>1</v>
      </c>
      <c r="J54" s="121">
        <v>1</v>
      </c>
      <c r="K54" s="119">
        <f t="shared" si="0"/>
        <v>0</v>
      </c>
      <c r="L54" s="121"/>
      <c r="M54" s="2">
        <v>1</v>
      </c>
    </row>
    <row r="55" spans="1:14" ht="76.5" outlineLevel="1" x14ac:dyDescent="0.25">
      <c r="A55" s="140" t="s">
        <v>224</v>
      </c>
      <c r="B55" s="144" t="s">
        <v>223</v>
      </c>
      <c r="C55" s="132" t="s">
        <v>225</v>
      </c>
      <c r="D55" s="117"/>
      <c r="E55" s="124" t="s">
        <v>151</v>
      </c>
      <c r="F55" s="126">
        <v>0.33</v>
      </c>
      <c r="G55" s="148">
        <v>0.34799999999999998</v>
      </c>
      <c r="H55" s="318" t="s">
        <v>1150</v>
      </c>
      <c r="I55" s="121">
        <v>1</v>
      </c>
      <c r="J55" s="121">
        <v>1</v>
      </c>
      <c r="K55" s="119">
        <f t="shared" si="0"/>
        <v>5.454545454545439</v>
      </c>
      <c r="L55" s="121"/>
      <c r="M55" s="2">
        <v>1</v>
      </c>
    </row>
    <row r="56" spans="1:14" ht="22.5" customHeight="1" outlineLevel="1" x14ac:dyDescent="0.25">
      <c r="A56" s="406" t="s">
        <v>226</v>
      </c>
      <c r="B56" s="407"/>
      <c r="C56" s="407"/>
      <c r="D56" s="407"/>
      <c r="E56" s="407"/>
      <c r="F56" s="407"/>
      <c r="G56" s="407"/>
      <c r="H56" s="408"/>
      <c r="I56" s="121"/>
      <c r="J56" s="121"/>
      <c r="K56" s="119"/>
      <c r="L56" s="121"/>
    </row>
    <row r="57" spans="1:14" outlineLevel="1" x14ac:dyDescent="0.25">
      <c r="A57" s="415">
        <v>30</v>
      </c>
      <c r="B57" s="417" t="s">
        <v>227</v>
      </c>
      <c r="C57" s="419" t="s">
        <v>171</v>
      </c>
      <c r="D57" s="117"/>
      <c r="E57" s="133">
        <v>1</v>
      </c>
      <c r="F57" s="150" t="s">
        <v>151</v>
      </c>
      <c r="G57" s="150" t="s">
        <v>151</v>
      </c>
      <c r="H57" s="150" t="s">
        <v>151</v>
      </c>
      <c r="I57" s="150" t="s">
        <v>151</v>
      </c>
      <c r="J57" s="150" t="s">
        <v>151</v>
      </c>
      <c r="K57" s="150" t="s">
        <v>151</v>
      </c>
      <c r="L57" s="150" t="s">
        <v>151</v>
      </c>
    </row>
    <row r="58" spans="1:14" ht="36.75" customHeight="1" outlineLevel="1" x14ac:dyDescent="0.25">
      <c r="A58" s="416"/>
      <c r="B58" s="418"/>
      <c r="C58" s="420"/>
      <c r="D58" s="117"/>
      <c r="E58" s="121">
        <v>4</v>
      </c>
      <c r="F58" s="121">
        <v>6</v>
      </c>
      <c r="G58" s="121">
        <v>6</v>
      </c>
      <c r="H58" s="318" t="s">
        <v>1067</v>
      </c>
      <c r="I58" s="121">
        <v>1</v>
      </c>
      <c r="J58" s="121">
        <v>1</v>
      </c>
      <c r="K58" s="119">
        <f t="shared" si="0"/>
        <v>0</v>
      </c>
      <c r="L58" s="121"/>
    </row>
    <row r="59" spans="1:14" ht="63.75" outlineLevel="1" x14ac:dyDescent="0.25">
      <c r="A59" s="140">
        <v>31</v>
      </c>
      <c r="B59" s="144" t="s">
        <v>228</v>
      </c>
      <c r="C59" s="132" t="s">
        <v>156</v>
      </c>
      <c r="D59" s="117"/>
      <c r="E59" s="121">
        <v>100</v>
      </c>
      <c r="F59" s="121">
        <v>100</v>
      </c>
      <c r="G59" s="121">
        <v>100</v>
      </c>
      <c r="H59" s="318" t="s">
        <v>1067</v>
      </c>
      <c r="I59" s="121">
        <v>1</v>
      </c>
      <c r="J59" s="121">
        <v>1</v>
      </c>
      <c r="K59" s="119">
        <f t="shared" si="0"/>
        <v>0</v>
      </c>
      <c r="L59" s="121"/>
    </row>
    <row r="60" spans="1:14" ht="17.25" customHeight="1" x14ac:dyDescent="0.25">
      <c r="A60" s="409" t="s">
        <v>229</v>
      </c>
      <c r="B60" s="410"/>
      <c r="C60" s="410"/>
      <c r="D60" s="410"/>
      <c r="E60" s="410"/>
      <c r="F60" s="410"/>
      <c r="G60" s="410"/>
      <c r="H60" s="411"/>
      <c r="I60" s="121"/>
      <c r="J60" s="121"/>
      <c r="K60" s="119"/>
      <c r="L60" s="121"/>
    </row>
    <row r="61" spans="1:14" ht="18" customHeight="1" outlineLevel="1" x14ac:dyDescent="0.25">
      <c r="A61" s="406" t="s">
        <v>230</v>
      </c>
      <c r="B61" s="407"/>
      <c r="C61" s="407"/>
      <c r="D61" s="407"/>
      <c r="E61" s="407"/>
      <c r="F61" s="407"/>
      <c r="G61" s="407"/>
      <c r="H61" s="408"/>
      <c r="I61" s="121"/>
      <c r="J61" s="121"/>
      <c r="K61" s="119"/>
      <c r="L61" s="121"/>
    </row>
    <row r="62" spans="1:14" ht="63.75" outlineLevel="1" x14ac:dyDescent="0.25">
      <c r="A62" s="140">
        <v>32</v>
      </c>
      <c r="B62" s="144" t="s">
        <v>232</v>
      </c>
      <c r="C62" s="132" t="s">
        <v>183</v>
      </c>
      <c r="D62" s="117"/>
      <c r="E62" s="119">
        <v>7.5</v>
      </c>
      <c r="F62" s="119">
        <v>7.9</v>
      </c>
      <c r="G62" s="119">
        <v>3.2</v>
      </c>
      <c r="H62" s="355" t="s">
        <v>1203</v>
      </c>
      <c r="I62" s="121">
        <v>1</v>
      </c>
      <c r="J62" s="121"/>
      <c r="K62" s="119">
        <f t="shared" si="0"/>
        <v>-59.493670886075947</v>
      </c>
      <c r="L62" s="121">
        <v>1</v>
      </c>
      <c r="M62" s="2">
        <v>1</v>
      </c>
      <c r="N62" s="2">
        <v>1</v>
      </c>
    </row>
    <row r="63" spans="1:14" ht="51" outlineLevel="1" x14ac:dyDescent="0.25">
      <c r="A63" s="140">
        <v>33</v>
      </c>
      <c r="B63" s="144" t="s">
        <v>233</v>
      </c>
      <c r="C63" s="132" t="str">
        <f>C62</f>
        <v>тыс. тонн</v>
      </c>
      <c r="D63" s="117"/>
      <c r="E63" s="119">
        <v>4.7</v>
      </c>
      <c r="F63" s="124" t="s">
        <v>151</v>
      </c>
      <c r="G63" s="124" t="s">
        <v>151</v>
      </c>
      <c r="H63" s="124" t="s">
        <v>151</v>
      </c>
      <c r="I63" s="137" t="s">
        <v>151</v>
      </c>
      <c r="J63" s="137" t="s">
        <v>151</v>
      </c>
      <c r="K63" s="137" t="s">
        <v>151</v>
      </c>
      <c r="L63" s="137" t="s">
        <v>151</v>
      </c>
    </row>
    <row r="64" spans="1:14" ht="63.75" outlineLevel="1" x14ac:dyDescent="0.25">
      <c r="A64" s="140" t="s">
        <v>234</v>
      </c>
      <c r="B64" s="144" t="s">
        <v>235</v>
      </c>
      <c r="C64" s="132" t="str">
        <f>C63</f>
        <v>тыс. тонн</v>
      </c>
      <c r="D64" s="117"/>
      <c r="E64" s="137" t="s">
        <v>151</v>
      </c>
      <c r="F64" s="119">
        <v>2</v>
      </c>
      <c r="G64" s="119">
        <v>1.1000000000000001</v>
      </c>
      <c r="H64" s="357" t="s">
        <v>1332</v>
      </c>
      <c r="I64" s="121">
        <v>1</v>
      </c>
      <c r="J64" s="121"/>
      <c r="K64" s="119">
        <f t="shared" si="0"/>
        <v>-44.999999999999993</v>
      </c>
      <c r="L64" s="121">
        <v>1</v>
      </c>
      <c r="M64" s="2">
        <v>1</v>
      </c>
      <c r="N64" s="2">
        <v>1</v>
      </c>
    </row>
    <row r="65" spans="1:14" ht="36" customHeight="1" outlineLevel="1" x14ac:dyDescent="0.25">
      <c r="A65" s="140">
        <v>34</v>
      </c>
      <c r="B65" s="144" t="s">
        <v>236</v>
      </c>
      <c r="C65" s="132"/>
      <c r="D65" s="117"/>
      <c r="E65" s="137" t="s">
        <v>151</v>
      </c>
      <c r="F65" s="137" t="s">
        <v>151</v>
      </c>
      <c r="G65" s="137" t="s">
        <v>151</v>
      </c>
      <c r="H65" s="137" t="s">
        <v>151</v>
      </c>
      <c r="I65" s="137" t="s">
        <v>151</v>
      </c>
      <c r="J65" s="137" t="s">
        <v>151</v>
      </c>
      <c r="K65" s="137" t="s">
        <v>151</v>
      </c>
      <c r="L65" s="137" t="s">
        <v>151</v>
      </c>
    </row>
    <row r="66" spans="1:14" ht="18.75" customHeight="1" outlineLevel="1" x14ac:dyDescent="0.25">
      <c r="A66" s="142"/>
      <c r="B66" s="144" t="s">
        <v>237</v>
      </c>
      <c r="C66" s="132" t="s">
        <v>156</v>
      </c>
      <c r="D66" s="117"/>
      <c r="E66" s="137" t="s">
        <v>151</v>
      </c>
      <c r="F66" s="137" t="s">
        <v>151</v>
      </c>
      <c r="G66" s="137" t="s">
        <v>151</v>
      </c>
      <c r="H66" s="137" t="s">
        <v>151</v>
      </c>
      <c r="I66" s="137" t="s">
        <v>151</v>
      </c>
      <c r="J66" s="137" t="s">
        <v>151</v>
      </c>
      <c r="K66" s="137" t="s">
        <v>151</v>
      </c>
      <c r="L66" s="137" t="s">
        <v>151</v>
      </c>
    </row>
    <row r="67" spans="1:14" ht="16.5" customHeight="1" outlineLevel="1" x14ac:dyDescent="0.25">
      <c r="A67" s="142"/>
      <c r="B67" s="144" t="s">
        <v>238</v>
      </c>
      <c r="C67" s="132" t="s">
        <v>156</v>
      </c>
      <c r="D67" s="117"/>
      <c r="E67" s="137" t="s">
        <v>151</v>
      </c>
      <c r="F67" s="137" t="s">
        <v>151</v>
      </c>
      <c r="G67" s="137" t="s">
        <v>151</v>
      </c>
      <c r="H67" s="137" t="s">
        <v>151</v>
      </c>
      <c r="I67" s="137" t="s">
        <v>151</v>
      </c>
      <c r="J67" s="137" t="s">
        <v>151</v>
      </c>
      <c r="K67" s="137" t="s">
        <v>151</v>
      </c>
      <c r="L67" s="137" t="s">
        <v>151</v>
      </c>
    </row>
    <row r="68" spans="1:14" ht="36" customHeight="1" outlineLevel="1" x14ac:dyDescent="0.25">
      <c r="A68" s="140">
        <v>35</v>
      </c>
      <c r="B68" s="144" t="s">
        <v>239</v>
      </c>
      <c r="C68" s="132" t="s">
        <v>156</v>
      </c>
      <c r="D68" s="117"/>
      <c r="E68" s="137" t="s">
        <v>151</v>
      </c>
      <c r="F68" s="137" t="s">
        <v>151</v>
      </c>
      <c r="G68" s="137" t="s">
        <v>151</v>
      </c>
      <c r="H68" s="137" t="s">
        <v>151</v>
      </c>
      <c r="I68" s="137" t="s">
        <v>151</v>
      </c>
      <c r="J68" s="137" t="s">
        <v>151</v>
      </c>
      <c r="K68" s="137" t="s">
        <v>151</v>
      </c>
      <c r="L68" s="137" t="s">
        <v>151</v>
      </c>
    </row>
    <row r="69" spans="1:14" ht="51" outlineLevel="1" x14ac:dyDescent="0.25">
      <c r="A69" s="140">
        <v>36</v>
      </c>
      <c r="B69" s="144" t="s">
        <v>240</v>
      </c>
      <c r="C69" s="132" t="s">
        <v>156</v>
      </c>
      <c r="D69" s="117"/>
      <c r="E69" s="137" t="s">
        <v>151</v>
      </c>
      <c r="F69" s="137" t="s">
        <v>151</v>
      </c>
      <c r="G69" s="137" t="s">
        <v>151</v>
      </c>
      <c r="H69" s="137" t="s">
        <v>151</v>
      </c>
      <c r="I69" s="137" t="s">
        <v>151</v>
      </c>
      <c r="J69" s="137" t="s">
        <v>151</v>
      </c>
      <c r="K69" s="137" t="s">
        <v>151</v>
      </c>
      <c r="L69" s="137" t="s">
        <v>151</v>
      </c>
    </row>
    <row r="70" spans="1:14" ht="36" customHeight="1" outlineLevel="1" x14ac:dyDescent="0.25">
      <c r="A70" s="140">
        <v>37</v>
      </c>
      <c r="B70" s="144" t="s">
        <v>241</v>
      </c>
      <c r="C70" s="132" t="s">
        <v>156</v>
      </c>
      <c r="D70" s="117"/>
      <c r="E70" s="119">
        <v>85.3</v>
      </c>
      <c r="F70" s="119">
        <v>81</v>
      </c>
      <c r="G70" s="119">
        <v>56.9</v>
      </c>
      <c r="H70" s="355" t="s">
        <v>1197</v>
      </c>
      <c r="I70" s="121">
        <v>1</v>
      </c>
      <c r="J70" s="121"/>
      <c r="K70" s="119">
        <f t="shared" si="0"/>
        <v>-29.753086419753089</v>
      </c>
      <c r="L70" s="121"/>
      <c r="M70" s="2">
        <v>1</v>
      </c>
      <c r="N70" s="2">
        <v>1</v>
      </c>
    </row>
    <row r="71" spans="1:14" ht="36" customHeight="1" outlineLevel="1" x14ac:dyDescent="0.25">
      <c r="A71" s="140">
        <v>38</v>
      </c>
      <c r="B71" s="144" t="s">
        <v>242</v>
      </c>
      <c r="C71" s="132" t="s">
        <v>156</v>
      </c>
      <c r="D71" s="117"/>
      <c r="E71" s="119">
        <v>29.4</v>
      </c>
      <c r="F71" s="119">
        <v>27.3</v>
      </c>
      <c r="G71" s="119">
        <v>19.600000000000001</v>
      </c>
      <c r="H71" s="355" t="s">
        <v>1197</v>
      </c>
      <c r="I71" s="121">
        <v>1</v>
      </c>
      <c r="J71" s="121"/>
      <c r="K71" s="119">
        <f t="shared" si="0"/>
        <v>-28.205128205128204</v>
      </c>
      <c r="L71" s="121"/>
      <c r="M71" s="2">
        <v>1</v>
      </c>
      <c r="N71" s="2">
        <v>1</v>
      </c>
    </row>
    <row r="72" spans="1:14" ht="36" customHeight="1" outlineLevel="1" x14ac:dyDescent="0.25">
      <c r="A72" s="140">
        <v>39</v>
      </c>
      <c r="B72" s="144" t="s">
        <v>243</v>
      </c>
      <c r="C72" s="132" t="s">
        <v>156</v>
      </c>
      <c r="D72" s="117"/>
      <c r="E72" s="119">
        <v>3.4</v>
      </c>
      <c r="F72" s="137" t="s">
        <v>151</v>
      </c>
      <c r="G72" s="137" t="s">
        <v>151</v>
      </c>
      <c r="H72" s="137" t="s">
        <v>151</v>
      </c>
      <c r="I72" s="137" t="s">
        <v>151</v>
      </c>
      <c r="J72" s="137" t="s">
        <v>151</v>
      </c>
      <c r="K72" s="137" t="s">
        <v>151</v>
      </c>
      <c r="L72" s="137" t="s">
        <v>151</v>
      </c>
    </row>
    <row r="73" spans="1:14" ht="36" customHeight="1" outlineLevel="1" x14ac:dyDescent="0.25">
      <c r="A73" s="140">
        <v>40</v>
      </c>
      <c r="B73" s="144" t="s">
        <v>244</v>
      </c>
      <c r="C73" s="132" t="s">
        <v>245</v>
      </c>
      <c r="D73" s="117"/>
      <c r="E73" s="119">
        <v>8.1999999999999993</v>
      </c>
      <c r="F73" s="137" t="s">
        <v>151</v>
      </c>
      <c r="G73" s="137" t="s">
        <v>151</v>
      </c>
      <c r="H73" s="137" t="s">
        <v>151</v>
      </c>
      <c r="I73" s="137" t="s">
        <v>151</v>
      </c>
      <c r="J73" s="137" t="s">
        <v>151</v>
      </c>
      <c r="K73" s="137" t="s">
        <v>151</v>
      </c>
      <c r="L73" s="137" t="s">
        <v>151</v>
      </c>
    </row>
    <row r="74" spans="1:14" ht="89.25" outlineLevel="1" x14ac:dyDescent="0.25">
      <c r="A74" s="140" t="s">
        <v>247</v>
      </c>
      <c r="B74" s="144" t="s">
        <v>246</v>
      </c>
      <c r="C74" s="132" t="s">
        <v>245</v>
      </c>
      <c r="D74" s="117"/>
      <c r="E74" s="137" t="s">
        <v>151</v>
      </c>
      <c r="F74" s="119">
        <v>7.9</v>
      </c>
      <c r="G74" s="119">
        <v>9.1999999999999993</v>
      </c>
      <c r="H74" s="357" t="s">
        <v>1068</v>
      </c>
      <c r="I74" s="121">
        <v>1</v>
      </c>
      <c r="J74" s="121">
        <v>1</v>
      </c>
      <c r="K74" s="119">
        <f t="shared" ref="K74:K134" si="1">(G74/F74)*100-100</f>
        <v>16.455696202531627</v>
      </c>
      <c r="L74" s="121"/>
      <c r="M74" s="2">
        <v>1</v>
      </c>
    </row>
    <row r="75" spans="1:14" ht="51" outlineLevel="1" x14ac:dyDescent="0.25">
      <c r="A75" s="140" t="s">
        <v>249</v>
      </c>
      <c r="B75" s="144" t="s">
        <v>248</v>
      </c>
      <c r="C75" s="132" t="s">
        <v>156</v>
      </c>
      <c r="D75" s="117"/>
      <c r="E75" s="137" t="s">
        <v>151</v>
      </c>
      <c r="F75" s="119">
        <v>0.2</v>
      </c>
      <c r="G75" s="119">
        <v>0.2</v>
      </c>
      <c r="H75" s="357" t="s">
        <v>1068</v>
      </c>
      <c r="I75" s="121">
        <v>1</v>
      </c>
      <c r="J75" s="121">
        <v>1</v>
      </c>
      <c r="K75" s="119">
        <f t="shared" si="1"/>
        <v>0</v>
      </c>
      <c r="L75" s="121"/>
      <c r="M75" s="2">
        <v>1</v>
      </c>
    </row>
    <row r="76" spans="1:14" ht="36" customHeight="1" outlineLevel="1" x14ac:dyDescent="0.25">
      <c r="A76" s="140" t="s">
        <v>251</v>
      </c>
      <c r="B76" s="144" t="s">
        <v>250</v>
      </c>
      <c r="C76" s="132" t="s">
        <v>156</v>
      </c>
      <c r="D76" s="117"/>
      <c r="E76" s="137" t="s">
        <v>151</v>
      </c>
      <c r="F76" s="137" t="s">
        <v>151</v>
      </c>
      <c r="G76" s="137" t="s">
        <v>151</v>
      </c>
      <c r="H76" s="137" t="s">
        <v>151</v>
      </c>
      <c r="I76" s="137" t="s">
        <v>151</v>
      </c>
      <c r="J76" s="137" t="s">
        <v>151</v>
      </c>
      <c r="K76" s="137" t="s">
        <v>151</v>
      </c>
      <c r="L76" s="137" t="s">
        <v>151</v>
      </c>
    </row>
    <row r="77" spans="1:14" ht="36" customHeight="1" x14ac:dyDescent="0.25">
      <c r="A77" s="412" t="s">
        <v>252</v>
      </c>
      <c r="B77" s="413"/>
      <c r="C77" s="413"/>
      <c r="D77" s="413"/>
      <c r="E77" s="413"/>
      <c r="F77" s="413"/>
      <c r="G77" s="413"/>
      <c r="H77" s="414"/>
      <c r="I77" s="121"/>
      <c r="J77" s="121"/>
      <c r="K77" s="119"/>
      <c r="L77" s="121"/>
    </row>
    <row r="78" spans="1:14" ht="50.25" customHeight="1" x14ac:dyDescent="0.25">
      <c r="A78" s="140">
        <v>42</v>
      </c>
      <c r="B78" s="144" t="s">
        <v>253</v>
      </c>
      <c r="C78" s="132" t="s">
        <v>245</v>
      </c>
      <c r="D78" s="117"/>
      <c r="E78" s="137" t="s">
        <v>151</v>
      </c>
      <c r="F78" s="137" t="s">
        <v>151</v>
      </c>
      <c r="G78" s="137" t="s">
        <v>151</v>
      </c>
      <c r="H78" s="137" t="s">
        <v>151</v>
      </c>
      <c r="I78" s="137" t="s">
        <v>151</v>
      </c>
      <c r="J78" s="137" t="s">
        <v>151</v>
      </c>
      <c r="K78" s="137" t="s">
        <v>151</v>
      </c>
      <c r="L78" s="137" t="s">
        <v>151</v>
      </c>
    </row>
    <row r="79" spans="1:14" ht="36" customHeight="1" x14ac:dyDescent="0.25">
      <c r="A79" s="140">
        <v>43</v>
      </c>
      <c r="B79" s="144" t="s">
        <v>254</v>
      </c>
      <c r="C79" s="132" t="str">
        <f>C78</f>
        <v>тыс.га</v>
      </c>
      <c r="D79" s="117"/>
      <c r="E79" s="119">
        <v>0.3</v>
      </c>
      <c r="F79" s="137" t="s">
        <v>151</v>
      </c>
      <c r="G79" s="137" t="s">
        <v>151</v>
      </c>
      <c r="H79" s="137" t="s">
        <v>151</v>
      </c>
      <c r="I79" s="137" t="s">
        <v>151</v>
      </c>
      <c r="J79" s="137" t="s">
        <v>151</v>
      </c>
      <c r="K79" s="137" t="s">
        <v>151</v>
      </c>
      <c r="L79" s="137" t="s">
        <v>151</v>
      </c>
    </row>
    <row r="80" spans="1:14" ht="36" customHeight="1" outlineLevel="1" x14ac:dyDescent="0.25">
      <c r="A80" s="140">
        <v>44</v>
      </c>
      <c r="B80" s="144" t="s">
        <v>255</v>
      </c>
      <c r="C80" s="132" t="s">
        <v>156</v>
      </c>
      <c r="D80" s="117"/>
      <c r="E80" s="138" t="str">
        <f>F80</f>
        <v>_</v>
      </c>
      <c r="F80" s="137" t="s">
        <v>151</v>
      </c>
      <c r="G80" s="137" t="s">
        <v>151</v>
      </c>
      <c r="H80" s="137" t="s">
        <v>151</v>
      </c>
      <c r="I80" s="137" t="s">
        <v>151</v>
      </c>
      <c r="J80" s="137" t="s">
        <v>151</v>
      </c>
      <c r="K80" s="137" t="s">
        <v>151</v>
      </c>
      <c r="L80" s="137" t="s">
        <v>151</v>
      </c>
    </row>
    <row r="81" spans="1:13" ht="36" customHeight="1" outlineLevel="1" x14ac:dyDescent="0.25">
      <c r="A81" s="140">
        <v>45</v>
      </c>
      <c r="B81" s="144" t="s">
        <v>256</v>
      </c>
      <c r="C81" s="132" t="str">
        <f>C79</f>
        <v>тыс.га</v>
      </c>
      <c r="D81" s="117"/>
      <c r="E81" s="138" t="str">
        <f>F81</f>
        <v>_</v>
      </c>
      <c r="F81" s="137" t="s">
        <v>151</v>
      </c>
      <c r="G81" s="137" t="s">
        <v>151</v>
      </c>
      <c r="H81" s="137" t="s">
        <v>151</v>
      </c>
      <c r="I81" s="137" t="s">
        <v>151</v>
      </c>
      <c r="J81" s="137" t="s">
        <v>151</v>
      </c>
      <c r="K81" s="137" t="s">
        <v>151</v>
      </c>
      <c r="L81" s="137" t="s">
        <v>151</v>
      </c>
    </row>
    <row r="82" spans="1:13" ht="51" outlineLevel="1" x14ac:dyDescent="0.25">
      <c r="A82" s="141">
        <v>46</v>
      </c>
      <c r="B82" s="144" t="s">
        <v>257</v>
      </c>
      <c r="C82" s="132" t="str">
        <f>C80</f>
        <v>%</v>
      </c>
      <c r="D82" s="117"/>
      <c r="E82" s="138" t="str">
        <f>F82</f>
        <v>_</v>
      </c>
      <c r="F82" s="137" t="s">
        <v>151</v>
      </c>
      <c r="G82" s="137" t="s">
        <v>151</v>
      </c>
      <c r="H82" s="137" t="s">
        <v>151</v>
      </c>
      <c r="I82" s="137" t="s">
        <v>151</v>
      </c>
      <c r="J82" s="137" t="s">
        <v>151</v>
      </c>
      <c r="K82" s="137" t="s">
        <v>151</v>
      </c>
      <c r="L82" s="137" t="s">
        <v>151</v>
      </c>
    </row>
    <row r="83" spans="1:13" ht="51" outlineLevel="1" x14ac:dyDescent="0.25">
      <c r="A83" s="141">
        <v>47</v>
      </c>
      <c r="B83" s="144" t="s">
        <v>258</v>
      </c>
      <c r="C83" s="132" t="str">
        <f>C81</f>
        <v>тыс.га</v>
      </c>
      <c r="D83" s="117"/>
      <c r="E83" s="119">
        <v>32.700000000000003</v>
      </c>
      <c r="F83" s="137" t="s">
        <v>151</v>
      </c>
      <c r="G83" s="137" t="s">
        <v>151</v>
      </c>
      <c r="H83" s="137" t="s">
        <v>151</v>
      </c>
      <c r="I83" s="137" t="s">
        <v>151</v>
      </c>
      <c r="J83" s="137" t="s">
        <v>151</v>
      </c>
      <c r="K83" s="137" t="s">
        <v>151</v>
      </c>
      <c r="L83" s="137" t="s">
        <v>151</v>
      </c>
    </row>
    <row r="84" spans="1:13" ht="63.75" outlineLevel="1" x14ac:dyDescent="0.25">
      <c r="A84" s="141" t="s">
        <v>260</v>
      </c>
      <c r="B84" s="144" t="s">
        <v>259</v>
      </c>
      <c r="C84" s="132" t="str">
        <f>C83</f>
        <v>тыс.га</v>
      </c>
      <c r="D84" s="117"/>
      <c r="E84" s="138" t="s">
        <v>151</v>
      </c>
      <c r="F84" s="119">
        <v>32</v>
      </c>
      <c r="G84" s="119">
        <v>32.6</v>
      </c>
      <c r="H84" s="358" t="s">
        <v>1068</v>
      </c>
      <c r="I84" s="121">
        <v>1</v>
      </c>
      <c r="J84" s="121">
        <v>1</v>
      </c>
      <c r="K84" s="119">
        <f t="shared" si="1"/>
        <v>1.875</v>
      </c>
      <c r="L84" s="121"/>
      <c r="M84" s="2">
        <v>1</v>
      </c>
    </row>
    <row r="85" spans="1:13" ht="18.75" customHeight="1" x14ac:dyDescent="0.25">
      <c r="A85" s="409" t="s">
        <v>261</v>
      </c>
      <c r="B85" s="410"/>
      <c r="C85" s="410"/>
      <c r="D85" s="410"/>
      <c r="E85" s="410"/>
      <c r="F85" s="410"/>
      <c r="G85" s="410"/>
      <c r="H85" s="411"/>
      <c r="I85" s="121"/>
      <c r="J85" s="121"/>
      <c r="K85" s="119"/>
      <c r="L85" s="121"/>
    </row>
    <row r="86" spans="1:13" ht="21" customHeight="1" x14ac:dyDescent="0.25">
      <c r="A86" s="406" t="s">
        <v>262</v>
      </c>
      <c r="B86" s="421"/>
      <c r="C86" s="421"/>
      <c r="D86" s="421"/>
      <c r="E86" s="421"/>
      <c r="F86" s="421"/>
      <c r="G86" s="421"/>
      <c r="H86" s="422"/>
      <c r="I86" s="121"/>
      <c r="J86" s="121"/>
      <c r="K86" s="119"/>
      <c r="L86" s="121"/>
    </row>
    <row r="87" spans="1:13" ht="36" customHeight="1" x14ac:dyDescent="0.25">
      <c r="A87" s="140">
        <v>48</v>
      </c>
      <c r="B87" s="144" t="s">
        <v>263</v>
      </c>
      <c r="C87" s="132" t="s">
        <v>148</v>
      </c>
      <c r="D87" s="117"/>
      <c r="E87" s="138" t="s">
        <v>151</v>
      </c>
      <c r="F87" s="138" t="s">
        <v>151</v>
      </c>
      <c r="G87" s="138" t="s">
        <v>151</v>
      </c>
      <c r="H87" s="138" t="s">
        <v>151</v>
      </c>
      <c r="I87" s="117" t="s">
        <v>151</v>
      </c>
      <c r="J87" s="117" t="s">
        <v>151</v>
      </c>
      <c r="K87" s="117" t="s">
        <v>151</v>
      </c>
      <c r="L87" s="117" t="s">
        <v>151</v>
      </c>
    </row>
    <row r="88" spans="1:13" ht="51" customHeight="1" x14ac:dyDescent="0.25">
      <c r="A88" s="117">
        <v>49</v>
      </c>
      <c r="B88" s="9" t="s">
        <v>264</v>
      </c>
      <c r="C88" s="132" t="s">
        <v>156</v>
      </c>
      <c r="D88" s="117"/>
      <c r="E88" s="117" t="s">
        <v>151</v>
      </c>
      <c r="F88" s="117" t="s">
        <v>151</v>
      </c>
      <c r="G88" s="117" t="s">
        <v>151</v>
      </c>
      <c r="H88" s="117" t="s">
        <v>151</v>
      </c>
      <c r="I88" s="117" t="s">
        <v>151</v>
      </c>
      <c r="J88" s="117" t="s">
        <v>151</v>
      </c>
      <c r="K88" s="117" t="s">
        <v>151</v>
      </c>
      <c r="L88" s="117" t="s">
        <v>151</v>
      </c>
    </row>
    <row r="89" spans="1:13" ht="80.25" customHeight="1" x14ac:dyDescent="0.25">
      <c r="A89" s="117">
        <v>50</v>
      </c>
      <c r="B89" s="9" t="s">
        <v>265</v>
      </c>
      <c r="C89" s="132" t="s">
        <v>156</v>
      </c>
      <c r="D89" s="117"/>
      <c r="E89" s="125">
        <v>110</v>
      </c>
      <c r="F89" s="125">
        <v>105</v>
      </c>
      <c r="G89" s="117">
        <v>120.6</v>
      </c>
      <c r="H89" s="143" t="str">
        <f>H91</f>
        <v>Показатель достигнут.</v>
      </c>
      <c r="I89" s="121">
        <v>1</v>
      </c>
      <c r="J89" s="121">
        <v>1</v>
      </c>
      <c r="K89" s="119">
        <f t="shared" si="1"/>
        <v>14.857142857142861</v>
      </c>
      <c r="L89" s="121"/>
    </row>
    <row r="90" spans="1:13" ht="65.25" customHeight="1" x14ac:dyDescent="0.25">
      <c r="A90" s="117">
        <v>51</v>
      </c>
      <c r="B90" s="9" t="s">
        <v>266</v>
      </c>
      <c r="C90" s="132" t="s">
        <v>171</v>
      </c>
      <c r="D90" s="117"/>
      <c r="E90" s="117" t="s">
        <v>151</v>
      </c>
      <c r="F90" s="117" t="s">
        <v>151</v>
      </c>
      <c r="G90" s="117" t="s">
        <v>151</v>
      </c>
      <c r="H90" s="117" t="s">
        <v>151</v>
      </c>
      <c r="I90" s="117" t="s">
        <v>151</v>
      </c>
      <c r="J90" s="117" t="s">
        <v>151</v>
      </c>
      <c r="K90" s="117" t="s">
        <v>151</v>
      </c>
      <c r="L90" s="117" t="s">
        <v>151</v>
      </c>
    </row>
    <row r="91" spans="1:13" ht="55.5" customHeight="1" x14ac:dyDescent="0.25">
      <c r="A91" s="117">
        <v>52</v>
      </c>
      <c r="B91" s="9" t="s">
        <v>267</v>
      </c>
      <c r="C91" s="132" t="s">
        <v>171</v>
      </c>
      <c r="D91" s="117"/>
      <c r="E91" s="117">
        <v>7</v>
      </c>
      <c r="F91" s="117">
        <v>3</v>
      </c>
      <c r="G91" s="117">
        <v>8</v>
      </c>
      <c r="H91" s="143" t="s">
        <v>1068</v>
      </c>
      <c r="I91" s="121">
        <v>1</v>
      </c>
      <c r="J91" s="121">
        <v>1</v>
      </c>
      <c r="K91" s="119">
        <f t="shared" si="1"/>
        <v>166.66666666666663</v>
      </c>
      <c r="L91" s="121">
        <v>1</v>
      </c>
    </row>
    <row r="92" spans="1:13" ht="67.5" customHeight="1" x14ac:dyDescent="0.25">
      <c r="A92" s="117" t="s">
        <v>269</v>
      </c>
      <c r="B92" s="9" t="s">
        <v>268</v>
      </c>
      <c r="C92" s="132" t="str">
        <f>C91</f>
        <v>ед.</v>
      </c>
      <c r="D92" s="117"/>
      <c r="E92" s="117" t="str">
        <f>E90</f>
        <v>_</v>
      </c>
      <c r="F92" s="117">
        <v>6</v>
      </c>
      <c r="G92" s="117">
        <v>6</v>
      </c>
      <c r="H92" s="143" t="s">
        <v>1068</v>
      </c>
      <c r="I92" s="121">
        <v>1</v>
      </c>
      <c r="J92" s="121">
        <v>1</v>
      </c>
      <c r="K92" s="119">
        <f t="shared" si="1"/>
        <v>0</v>
      </c>
      <c r="L92" s="121"/>
    </row>
    <row r="93" spans="1:13" ht="40.5" customHeight="1" x14ac:dyDescent="0.25">
      <c r="A93" s="117">
        <v>53</v>
      </c>
      <c r="B93" s="9" t="s">
        <v>270</v>
      </c>
      <c r="C93" s="132" t="str">
        <f>C92</f>
        <v>ед.</v>
      </c>
      <c r="D93" s="117"/>
      <c r="E93" s="117">
        <v>4</v>
      </c>
      <c r="F93" s="117">
        <v>2</v>
      </c>
      <c r="G93" s="117">
        <v>2</v>
      </c>
      <c r="H93" s="143" t="s">
        <v>1068</v>
      </c>
      <c r="I93" s="121">
        <v>1</v>
      </c>
      <c r="J93" s="121">
        <v>1</v>
      </c>
      <c r="K93" s="119">
        <f t="shared" si="1"/>
        <v>0</v>
      </c>
      <c r="L93" s="121"/>
    </row>
    <row r="94" spans="1:13" ht="80.25" customHeight="1" x14ac:dyDescent="0.25">
      <c r="A94" s="117" t="s">
        <v>271</v>
      </c>
      <c r="B94" s="9" t="s">
        <v>272</v>
      </c>
      <c r="C94" s="132" t="s">
        <v>156</v>
      </c>
      <c r="D94" s="117"/>
      <c r="E94" s="117" t="str">
        <f>E92</f>
        <v>_</v>
      </c>
      <c r="F94" s="117">
        <v>10</v>
      </c>
      <c r="G94" s="117">
        <v>10</v>
      </c>
      <c r="H94" s="143" t="s">
        <v>1068</v>
      </c>
      <c r="I94" s="121">
        <v>1</v>
      </c>
      <c r="J94" s="121">
        <v>1</v>
      </c>
      <c r="K94" s="119">
        <f t="shared" si="1"/>
        <v>0</v>
      </c>
      <c r="L94" s="121"/>
    </row>
    <row r="95" spans="1:13" ht="36" customHeight="1" x14ac:dyDescent="0.25">
      <c r="A95" s="412" t="s">
        <v>273</v>
      </c>
      <c r="B95" s="433"/>
      <c r="C95" s="433"/>
      <c r="D95" s="433"/>
      <c r="E95" s="433"/>
      <c r="F95" s="433"/>
      <c r="G95" s="433"/>
      <c r="H95" s="434"/>
      <c r="I95" s="121"/>
      <c r="J95" s="121"/>
      <c r="K95" s="119"/>
      <c r="L95" s="121"/>
    </row>
    <row r="96" spans="1:13" ht="51" x14ac:dyDescent="0.25">
      <c r="A96" s="117" t="s">
        <v>275</v>
      </c>
      <c r="B96" s="144" t="s">
        <v>274</v>
      </c>
      <c r="C96" s="132" t="s">
        <v>276</v>
      </c>
      <c r="D96" s="117"/>
      <c r="E96" s="117" t="str">
        <f t="shared" ref="E96" si="2">E94</f>
        <v>_</v>
      </c>
      <c r="F96" s="117" t="s">
        <v>151</v>
      </c>
      <c r="G96" s="117" t="s">
        <v>151</v>
      </c>
      <c r="H96" s="117" t="s">
        <v>151</v>
      </c>
      <c r="I96" s="117" t="s">
        <v>151</v>
      </c>
      <c r="J96" s="117" t="s">
        <v>151</v>
      </c>
      <c r="K96" s="117" t="s">
        <v>151</v>
      </c>
      <c r="L96" s="117" t="s">
        <v>151</v>
      </c>
    </row>
    <row r="97" spans="1:12" ht="36" customHeight="1" x14ac:dyDescent="0.25">
      <c r="A97" s="117" t="s">
        <v>277</v>
      </c>
      <c r="B97" s="144" t="s">
        <v>278</v>
      </c>
      <c r="C97" s="132" t="s">
        <v>153</v>
      </c>
      <c r="D97" s="117"/>
      <c r="E97" s="117">
        <v>7.2110000000000003</v>
      </c>
      <c r="F97" s="117" t="s">
        <v>151</v>
      </c>
      <c r="G97" s="117" t="s">
        <v>151</v>
      </c>
      <c r="H97" s="117" t="s">
        <v>151</v>
      </c>
      <c r="I97" s="117" t="s">
        <v>151</v>
      </c>
      <c r="J97" s="117" t="s">
        <v>151</v>
      </c>
      <c r="K97" s="117" t="s">
        <v>151</v>
      </c>
      <c r="L97" s="117" t="s">
        <v>151</v>
      </c>
    </row>
    <row r="98" spans="1:12" ht="63.75" x14ac:dyDescent="0.25">
      <c r="A98" s="117" t="s">
        <v>279</v>
      </c>
      <c r="B98" s="144" t="s">
        <v>280</v>
      </c>
      <c r="C98" s="132" t="s">
        <v>156</v>
      </c>
      <c r="D98" s="117"/>
      <c r="E98" s="117" t="s">
        <v>151</v>
      </c>
      <c r="F98" s="117">
        <v>100</v>
      </c>
      <c r="G98" s="117">
        <v>100</v>
      </c>
      <c r="H98" s="143" t="s">
        <v>1068</v>
      </c>
      <c r="I98" s="121">
        <v>1</v>
      </c>
      <c r="J98" s="121">
        <v>1</v>
      </c>
      <c r="K98" s="119">
        <f t="shared" si="1"/>
        <v>0</v>
      </c>
      <c r="L98" s="121"/>
    </row>
    <row r="99" spans="1:12" ht="43.5" customHeight="1" x14ac:dyDescent="0.25">
      <c r="A99" s="117" t="s">
        <v>282</v>
      </c>
      <c r="B99" s="9" t="s">
        <v>281</v>
      </c>
      <c r="C99" s="132" t="s">
        <v>216</v>
      </c>
      <c r="D99" s="117"/>
      <c r="E99" s="117">
        <v>868</v>
      </c>
      <c r="F99" s="117">
        <v>910</v>
      </c>
      <c r="G99" s="117">
        <v>1248</v>
      </c>
      <c r="H99" s="143" t="s">
        <v>1068</v>
      </c>
      <c r="I99" s="121">
        <v>1</v>
      </c>
      <c r="J99" s="121">
        <v>1</v>
      </c>
      <c r="K99" s="119">
        <f t="shared" si="1"/>
        <v>37.142857142857139</v>
      </c>
      <c r="L99" s="121">
        <v>1</v>
      </c>
    </row>
    <row r="100" spans="1:12" ht="40.5" customHeight="1" x14ac:dyDescent="0.25">
      <c r="A100" s="117" t="s">
        <v>284</v>
      </c>
      <c r="B100" s="9" t="s">
        <v>283</v>
      </c>
      <c r="C100" s="132" t="s">
        <v>156</v>
      </c>
      <c r="D100" s="117"/>
      <c r="E100" s="117" t="s">
        <v>151</v>
      </c>
      <c r="F100" s="117" t="s">
        <v>151</v>
      </c>
      <c r="G100" s="117" t="s">
        <v>151</v>
      </c>
      <c r="H100" s="117" t="s">
        <v>151</v>
      </c>
      <c r="I100" s="117" t="s">
        <v>151</v>
      </c>
      <c r="J100" s="117" t="s">
        <v>151</v>
      </c>
      <c r="K100" s="117" t="s">
        <v>151</v>
      </c>
      <c r="L100" s="117" t="s">
        <v>151</v>
      </c>
    </row>
    <row r="101" spans="1:12" ht="76.5" x14ac:dyDescent="0.25">
      <c r="A101" s="117" t="s">
        <v>286</v>
      </c>
      <c r="B101" s="9" t="s">
        <v>285</v>
      </c>
      <c r="C101" s="132" t="s">
        <v>156</v>
      </c>
      <c r="D101" s="117"/>
      <c r="E101" s="117" t="s">
        <v>151</v>
      </c>
      <c r="F101" s="117" t="s">
        <v>151</v>
      </c>
      <c r="G101" s="117" t="s">
        <v>151</v>
      </c>
      <c r="H101" s="117" t="s">
        <v>151</v>
      </c>
      <c r="I101" s="117" t="s">
        <v>151</v>
      </c>
      <c r="J101" s="117" t="s">
        <v>151</v>
      </c>
      <c r="K101" s="117" t="s">
        <v>151</v>
      </c>
      <c r="L101" s="117" t="s">
        <v>151</v>
      </c>
    </row>
    <row r="102" spans="1:12" ht="42.75" customHeight="1" x14ac:dyDescent="0.25">
      <c r="A102" s="117" t="s">
        <v>288</v>
      </c>
      <c r="B102" s="9" t="s">
        <v>287</v>
      </c>
      <c r="C102" s="132" t="s">
        <v>156</v>
      </c>
      <c r="D102" s="117"/>
      <c r="E102" s="117">
        <v>424</v>
      </c>
      <c r="F102" s="117" t="s">
        <v>151</v>
      </c>
      <c r="G102" s="117" t="s">
        <v>151</v>
      </c>
      <c r="H102" s="117" t="s">
        <v>151</v>
      </c>
      <c r="I102" s="117" t="s">
        <v>151</v>
      </c>
      <c r="J102" s="117" t="s">
        <v>151</v>
      </c>
      <c r="K102" s="117" t="s">
        <v>151</v>
      </c>
      <c r="L102" s="117" t="s">
        <v>151</v>
      </c>
    </row>
    <row r="103" spans="1:12" ht="65.25" customHeight="1" x14ac:dyDescent="0.25">
      <c r="A103" s="117" t="s">
        <v>289</v>
      </c>
      <c r="B103" s="9" t="s">
        <v>290</v>
      </c>
      <c r="C103" s="132" t="s">
        <v>156</v>
      </c>
      <c r="D103" s="117"/>
      <c r="E103" s="117" t="s">
        <v>151</v>
      </c>
      <c r="F103" s="117">
        <v>10</v>
      </c>
      <c r="G103" s="117">
        <v>10</v>
      </c>
      <c r="H103" s="143" t="s">
        <v>1068</v>
      </c>
      <c r="I103" s="121">
        <v>1</v>
      </c>
      <c r="J103" s="121">
        <v>1</v>
      </c>
      <c r="K103" s="119">
        <f t="shared" si="1"/>
        <v>0</v>
      </c>
      <c r="L103" s="121"/>
    </row>
    <row r="104" spans="1:12" ht="54.75" customHeight="1" x14ac:dyDescent="0.25">
      <c r="A104" s="117" t="s">
        <v>292</v>
      </c>
      <c r="B104" s="9" t="s">
        <v>291</v>
      </c>
      <c r="C104" s="132" t="s">
        <v>171</v>
      </c>
      <c r="D104" s="117"/>
      <c r="E104" s="117">
        <v>2</v>
      </c>
      <c r="F104" s="117">
        <v>1</v>
      </c>
      <c r="G104" s="117">
        <v>2</v>
      </c>
      <c r="H104" s="143" t="s">
        <v>1068</v>
      </c>
      <c r="I104" s="121">
        <v>1</v>
      </c>
      <c r="J104" s="121">
        <v>1</v>
      </c>
      <c r="K104" s="119">
        <f t="shared" si="1"/>
        <v>100</v>
      </c>
      <c r="L104" s="121">
        <v>1</v>
      </c>
    </row>
    <row r="105" spans="1:12" ht="56.25" customHeight="1" x14ac:dyDescent="0.25">
      <c r="A105" s="117" t="s">
        <v>293</v>
      </c>
      <c r="B105" s="9" t="s">
        <v>294</v>
      </c>
      <c r="C105" s="132" t="s">
        <v>171</v>
      </c>
      <c r="D105" s="117"/>
      <c r="E105" s="117" t="s">
        <v>151</v>
      </c>
      <c r="F105" s="117">
        <v>1</v>
      </c>
      <c r="G105" s="117">
        <v>2</v>
      </c>
      <c r="H105" s="143" t="s">
        <v>1068</v>
      </c>
      <c r="I105" s="121">
        <v>1</v>
      </c>
      <c r="J105" s="121">
        <v>1</v>
      </c>
      <c r="K105" s="119">
        <f t="shared" si="1"/>
        <v>100</v>
      </c>
      <c r="L105" s="121">
        <v>1</v>
      </c>
    </row>
    <row r="106" spans="1:12" ht="23.25" customHeight="1" x14ac:dyDescent="0.25">
      <c r="A106" s="409" t="s">
        <v>295</v>
      </c>
      <c r="B106" s="423" t="s">
        <v>295</v>
      </c>
      <c r="C106" s="423"/>
      <c r="D106" s="423"/>
      <c r="E106" s="423"/>
      <c r="F106" s="423"/>
      <c r="G106" s="423"/>
      <c r="H106" s="424"/>
      <c r="I106" s="121"/>
      <c r="J106" s="121"/>
      <c r="K106" s="119"/>
      <c r="L106" s="121"/>
    </row>
    <row r="107" spans="1:12" ht="22.5" customHeight="1" x14ac:dyDescent="0.25">
      <c r="A107" s="406" t="s">
        <v>296</v>
      </c>
      <c r="B107" s="421"/>
      <c r="C107" s="421"/>
      <c r="D107" s="421"/>
      <c r="E107" s="421"/>
      <c r="F107" s="421"/>
      <c r="G107" s="421"/>
      <c r="H107" s="422"/>
      <c r="I107" s="121"/>
      <c r="J107" s="121"/>
      <c r="K107" s="119"/>
      <c r="L107" s="121"/>
    </row>
    <row r="108" spans="1:12" ht="36" customHeight="1" x14ac:dyDescent="0.25">
      <c r="A108" s="117" t="s">
        <v>297</v>
      </c>
      <c r="B108" s="144" t="s">
        <v>298</v>
      </c>
      <c r="C108" s="132" t="s">
        <v>148</v>
      </c>
      <c r="D108" s="117"/>
      <c r="E108" s="117">
        <v>107.9</v>
      </c>
      <c r="F108" s="117">
        <v>100</v>
      </c>
      <c r="G108" s="125">
        <v>60</v>
      </c>
      <c r="H108" s="143" t="s">
        <v>1339</v>
      </c>
      <c r="I108" s="121">
        <v>1</v>
      </c>
      <c r="J108" s="121"/>
      <c r="K108" s="119">
        <f t="shared" si="1"/>
        <v>-40</v>
      </c>
      <c r="L108" s="121">
        <v>1</v>
      </c>
    </row>
    <row r="109" spans="1:12" ht="51" x14ac:dyDescent="0.25">
      <c r="A109" s="117" t="s">
        <v>299</v>
      </c>
      <c r="B109" s="144" t="s">
        <v>300</v>
      </c>
      <c r="C109" s="132" t="s">
        <v>171</v>
      </c>
      <c r="D109" s="117"/>
      <c r="E109" s="117">
        <v>9</v>
      </c>
      <c r="F109" s="117" t="s">
        <v>151</v>
      </c>
      <c r="G109" s="117" t="s">
        <v>151</v>
      </c>
      <c r="H109" s="117" t="s">
        <v>151</v>
      </c>
      <c r="I109" s="117" t="s">
        <v>151</v>
      </c>
      <c r="J109" s="117" t="s">
        <v>151</v>
      </c>
      <c r="K109" s="117" t="s">
        <v>151</v>
      </c>
      <c r="L109" s="117" t="s">
        <v>151</v>
      </c>
    </row>
    <row r="110" spans="1:12" ht="36" customHeight="1" x14ac:dyDescent="0.25">
      <c r="A110" s="117" t="s">
        <v>302</v>
      </c>
      <c r="B110" s="144" t="s">
        <v>301</v>
      </c>
      <c r="C110" s="132" t="s">
        <v>171</v>
      </c>
      <c r="D110" s="117"/>
      <c r="E110" s="117">
        <v>4</v>
      </c>
      <c r="F110" s="117" t="s">
        <v>151</v>
      </c>
      <c r="G110" s="117" t="s">
        <v>151</v>
      </c>
      <c r="H110" s="117" t="s">
        <v>151</v>
      </c>
      <c r="I110" s="117" t="s">
        <v>151</v>
      </c>
      <c r="J110" s="117" t="s">
        <v>151</v>
      </c>
      <c r="K110" s="117" t="s">
        <v>151</v>
      </c>
      <c r="L110" s="117" t="s">
        <v>151</v>
      </c>
    </row>
    <row r="111" spans="1:12" ht="36" customHeight="1" x14ac:dyDescent="0.25">
      <c r="A111" s="117" t="s">
        <v>303</v>
      </c>
      <c r="B111" s="144" t="s">
        <v>304</v>
      </c>
      <c r="C111" s="132" t="s">
        <v>171</v>
      </c>
      <c r="D111" s="117"/>
      <c r="E111" s="117" t="s">
        <v>151</v>
      </c>
      <c r="F111" s="117">
        <v>6</v>
      </c>
      <c r="G111" s="117">
        <v>6</v>
      </c>
      <c r="H111" s="143" t="s">
        <v>1196</v>
      </c>
      <c r="I111" s="121">
        <v>1</v>
      </c>
      <c r="J111" s="121">
        <v>1</v>
      </c>
      <c r="K111" s="119">
        <f t="shared" si="1"/>
        <v>0</v>
      </c>
      <c r="L111" s="121"/>
    </row>
    <row r="112" spans="1:12" ht="76.5" customHeight="1" x14ac:dyDescent="0.25">
      <c r="A112" s="117" t="s">
        <v>306</v>
      </c>
      <c r="B112" s="9" t="s">
        <v>305</v>
      </c>
      <c r="C112" s="132" t="s">
        <v>171</v>
      </c>
      <c r="D112" s="117"/>
      <c r="E112" s="117" t="s">
        <v>151</v>
      </c>
      <c r="F112" s="117" t="s">
        <v>151</v>
      </c>
      <c r="G112" s="117" t="s">
        <v>151</v>
      </c>
      <c r="H112" s="117" t="s">
        <v>151</v>
      </c>
      <c r="I112" s="117" t="s">
        <v>151</v>
      </c>
      <c r="J112" s="117" t="s">
        <v>151</v>
      </c>
      <c r="K112" s="117" t="s">
        <v>151</v>
      </c>
      <c r="L112" s="117" t="s">
        <v>151</v>
      </c>
    </row>
    <row r="113" spans="1:12" ht="21" customHeight="1" x14ac:dyDescent="0.25">
      <c r="A113" s="406" t="s">
        <v>307</v>
      </c>
      <c r="B113" s="421"/>
      <c r="C113" s="421"/>
      <c r="D113" s="421"/>
      <c r="E113" s="421"/>
      <c r="F113" s="421"/>
      <c r="G113" s="421"/>
      <c r="H113" s="422"/>
      <c r="I113" s="121"/>
      <c r="J113" s="121"/>
      <c r="K113" s="119"/>
      <c r="L113" s="121"/>
    </row>
    <row r="114" spans="1:12" ht="51" x14ac:dyDescent="0.25">
      <c r="A114" s="117" t="s">
        <v>308</v>
      </c>
      <c r="B114" s="144" t="s">
        <v>309</v>
      </c>
      <c r="C114" s="132" t="s">
        <v>156</v>
      </c>
      <c r="D114" s="117"/>
      <c r="E114" s="117" t="s">
        <v>151</v>
      </c>
      <c r="F114" s="117" t="s">
        <v>151</v>
      </c>
      <c r="G114" s="117" t="s">
        <v>151</v>
      </c>
      <c r="H114" s="117" t="s">
        <v>151</v>
      </c>
      <c r="I114" s="117" t="s">
        <v>151</v>
      </c>
      <c r="J114" s="117" t="s">
        <v>151</v>
      </c>
      <c r="K114" s="117" t="s">
        <v>151</v>
      </c>
      <c r="L114" s="117" t="s">
        <v>151</v>
      </c>
    </row>
    <row r="115" spans="1:12" ht="51" x14ac:dyDescent="0.25">
      <c r="A115" s="117" t="s">
        <v>310</v>
      </c>
      <c r="B115" s="144" t="s">
        <v>311</v>
      </c>
      <c r="C115" s="132" t="s">
        <v>156</v>
      </c>
      <c r="D115" s="117"/>
      <c r="E115" s="117" t="s">
        <v>151</v>
      </c>
      <c r="F115" s="117" t="s">
        <v>151</v>
      </c>
      <c r="G115" s="117" t="s">
        <v>151</v>
      </c>
      <c r="H115" s="117" t="s">
        <v>151</v>
      </c>
      <c r="I115" s="117" t="s">
        <v>151</v>
      </c>
      <c r="J115" s="117" t="s">
        <v>151</v>
      </c>
      <c r="K115" s="117" t="s">
        <v>151</v>
      </c>
      <c r="L115" s="117" t="s">
        <v>151</v>
      </c>
    </row>
    <row r="116" spans="1:12" ht="38.25" x14ac:dyDescent="0.25">
      <c r="A116" s="117" t="s">
        <v>312</v>
      </c>
      <c r="B116" s="144" t="s">
        <v>196</v>
      </c>
      <c r="C116" s="132" t="s">
        <v>156</v>
      </c>
      <c r="D116" s="117"/>
      <c r="E116" s="117">
        <v>25.3</v>
      </c>
      <c r="F116" s="117" t="s">
        <v>151</v>
      </c>
      <c r="G116" s="117" t="s">
        <v>151</v>
      </c>
      <c r="H116" s="117" t="s">
        <v>151</v>
      </c>
      <c r="I116" s="117" t="s">
        <v>151</v>
      </c>
      <c r="J116" s="117" t="s">
        <v>151</v>
      </c>
      <c r="K116" s="117" t="s">
        <v>151</v>
      </c>
      <c r="L116" s="117" t="s">
        <v>151</v>
      </c>
    </row>
    <row r="117" spans="1:12" ht="38.25" x14ac:dyDescent="0.25">
      <c r="A117" s="117" t="s">
        <v>313</v>
      </c>
      <c r="B117" s="144" t="s">
        <v>198</v>
      </c>
      <c r="C117" s="132" t="s">
        <v>156</v>
      </c>
      <c r="D117" s="117"/>
      <c r="E117" s="117">
        <v>37.5</v>
      </c>
      <c r="F117" s="117" t="s">
        <v>151</v>
      </c>
      <c r="G117" s="117" t="s">
        <v>151</v>
      </c>
      <c r="H117" s="117" t="s">
        <v>151</v>
      </c>
      <c r="I117" s="117" t="s">
        <v>151</v>
      </c>
      <c r="J117" s="117" t="s">
        <v>151</v>
      </c>
      <c r="K117" s="117" t="s">
        <v>151</v>
      </c>
      <c r="L117" s="117" t="s">
        <v>151</v>
      </c>
    </row>
    <row r="118" spans="1:12" ht="38.25" x14ac:dyDescent="0.25">
      <c r="A118" s="117" t="s">
        <v>314</v>
      </c>
      <c r="B118" s="144" t="s">
        <v>199</v>
      </c>
      <c r="C118" s="132" t="s">
        <v>156</v>
      </c>
      <c r="D118" s="117"/>
      <c r="E118" s="117">
        <v>57.8</v>
      </c>
      <c r="F118" s="117" t="s">
        <v>151</v>
      </c>
      <c r="G118" s="117" t="s">
        <v>151</v>
      </c>
      <c r="H118" s="117" t="s">
        <v>151</v>
      </c>
      <c r="I118" s="117" t="s">
        <v>151</v>
      </c>
      <c r="J118" s="117" t="s">
        <v>151</v>
      </c>
      <c r="K118" s="117" t="s">
        <v>151</v>
      </c>
      <c r="L118" s="117" t="s">
        <v>151</v>
      </c>
    </row>
    <row r="119" spans="1:12" ht="102" x14ac:dyDescent="0.25">
      <c r="A119" s="117" t="s">
        <v>316</v>
      </c>
      <c r="B119" s="144" t="s">
        <v>315</v>
      </c>
      <c r="C119" s="132" t="s">
        <v>156</v>
      </c>
      <c r="D119" s="117"/>
      <c r="E119" s="117" t="s">
        <v>151</v>
      </c>
      <c r="F119" s="117" t="s">
        <v>151</v>
      </c>
      <c r="G119" s="117" t="s">
        <v>151</v>
      </c>
      <c r="H119" s="117" t="s">
        <v>151</v>
      </c>
      <c r="I119" s="117" t="s">
        <v>151</v>
      </c>
      <c r="J119" s="117" t="s">
        <v>151</v>
      </c>
      <c r="K119" s="117" t="s">
        <v>151</v>
      </c>
      <c r="L119" s="117" t="s">
        <v>151</v>
      </c>
    </row>
    <row r="120" spans="1:12" ht="89.25" x14ac:dyDescent="0.25">
      <c r="A120" s="117" t="s">
        <v>318</v>
      </c>
      <c r="B120" s="144" t="s">
        <v>317</v>
      </c>
      <c r="C120" s="132" t="s">
        <v>156</v>
      </c>
      <c r="D120" s="117"/>
      <c r="E120" s="117" t="s">
        <v>151</v>
      </c>
      <c r="F120" s="117" t="s">
        <v>151</v>
      </c>
      <c r="G120" s="117" t="s">
        <v>151</v>
      </c>
      <c r="H120" s="117" t="s">
        <v>151</v>
      </c>
      <c r="I120" s="117" t="s">
        <v>151</v>
      </c>
      <c r="J120" s="117" t="s">
        <v>151</v>
      </c>
      <c r="K120" s="117" t="s">
        <v>151</v>
      </c>
      <c r="L120" s="117" t="s">
        <v>151</v>
      </c>
    </row>
    <row r="121" spans="1:12" ht="89.25" x14ac:dyDescent="0.25">
      <c r="A121" s="117" t="s">
        <v>319</v>
      </c>
      <c r="B121" s="144" t="s">
        <v>320</v>
      </c>
      <c r="C121" s="132" t="s">
        <v>156</v>
      </c>
      <c r="D121" s="117"/>
      <c r="E121" s="117" t="s">
        <v>151</v>
      </c>
      <c r="F121" s="117">
        <v>43</v>
      </c>
      <c r="G121" s="117">
        <v>39.299999999999997</v>
      </c>
      <c r="H121" s="143" t="s">
        <v>1225</v>
      </c>
      <c r="I121" s="121">
        <v>1</v>
      </c>
      <c r="J121" s="121"/>
      <c r="K121" s="119">
        <f t="shared" si="1"/>
        <v>-8.6046511627907023</v>
      </c>
      <c r="L121" s="121"/>
    </row>
    <row r="122" spans="1:12" ht="89.25" x14ac:dyDescent="0.25">
      <c r="A122" s="117" t="s">
        <v>321</v>
      </c>
      <c r="B122" s="144" t="s">
        <v>322</v>
      </c>
      <c r="C122" s="132" t="s">
        <v>156</v>
      </c>
      <c r="D122" s="117"/>
      <c r="E122" s="117" t="s">
        <v>151</v>
      </c>
      <c r="F122" s="117">
        <v>29</v>
      </c>
      <c r="G122" s="117">
        <v>28.4</v>
      </c>
      <c r="H122" s="143" t="s">
        <v>1199</v>
      </c>
      <c r="I122" s="121">
        <v>1</v>
      </c>
      <c r="J122" s="121"/>
      <c r="K122" s="119">
        <f t="shared" si="1"/>
        <v>-2.0689655172413808</v>
      </c>
      <c r="L122" s="121"/>
    </row>
    <row r="123" spans="1:12" ht="29.25" customHeight="1" x14ac:dyDescent="0.25">
      <c r="A123" s="430" t="s">
        <v>323</v>
      </c>
      <c r="B123" s="431"/>
      <c r="C123" s="431"/>
      <c r="D123" s="431"/>
      <c r="E123" s="431"/>
      <c r="F123" s="431"/>
      <c r="G123" s="431"/>
      <c r="H123" s="432"/>
      <c r="I123" s="121"/>
      <c r="J123" s="121"/>
      <c r="K123" s="119"/>
      <c r="L123" s="121"/>
    </row>
    <row r="124" spans="1:12" ht="37.5" customHeight="1" x14ac:dyDescent="0.25">
      <c r="A124" s="412" t="s">
        <v>324</v>
      </c>
      <c r="B124" s="433"/>
      <c r="C124" s="433"/>
      <c r="D124" s="433"/>
      <c r="E124" s="433"/>
      <c r="F124" s="433"/>
      <c r="G124" s="433"/>
      <c r="H124" s="434"/>
      <c r="I124" s="121"/>
      <c r="J124" s="121"/>
      <c r="K124" s="119"/>
      <c r="L124" s="121"/>
    </row>
    <row r="125" spans="1:12" ht="76.5" x14ac:dyDescent="0.25">
      <c r="A125" s="117" t="s">
        <v>326</v>
      </c>
      <c r="B125" s="144" t="s">
        <v>325</v>
      </c>
      <c r="C125" s="132" t="s">
        <v>327</v>
      </c>
      <c r="D125" s="117"/>
      <c r="E125" s="117" t="s">
        <v>151</v>
      </c>
      <c r="F125" s="117" t="s">
        <v>151</v>
      </c>
      <c r="G125" s="117" t="s">
        <v>151</v>
      </c>
      <c r="H125" s="117" t="s">
        <v>151</v>
      </c>
      <c r="I125" s="146" t="s">
        <v>151</v>
      </c>
      <c r="J125" s="146" t="s">
        <v>151</v>
      </c>
      <c r="K125" s="146" t="s">
        <v>151</v>
      </c>
      <c r="L125" s="146" t="s">
        <v>151</v>
      </c>
    </row>
    <row r="126" spans="1:12" ht="63.75" x14ac:dyDescent="0.25">
      <c r="A126" s="117" t="s">
        <v>329</v>
      </c>
      <c r="B126" s="144" t="s">
        <v>328</v>
      </c>
      <c r="C126" s="132" t="s">
        <v>327</v>
      </c>
      <c r="D126" s="117"/>
      <c r="E126" s="117">
        <v>787</v>
      </c>
      <c r="F126" s="117" t="s">
        <v>151</v>
      </c>
      <c r="G126" s="117" t="s">
        <v>151</v>
      </c>
      <c r="H126" s="117" t="s">
        <v>151</v>
      </c>
      <c r="I126" s="146" t="s">
        <v>151</v>
      </c>
      <c r="J126" s="146" t="s">
        <v>151</v>
      </c>
      <c r="K126" s="146" t="s">
        <v>151</v>
      </c>
      <c r="L126" s="146" t="s">
        <v>151</v>
      </c>
    </row>
    <row r="127" spans="1:12" ht="102" x14ac:dyDescent="0.25">
      <c r="A127" s="117" t="s">
        <v>331</v>
      </c>
      <c r="B127" s="144" t="s">
        <v>330</v>
      </c>
      <c r="C127" s="132" t="s">
        <v>156</v>
      </c>
      <c r="D127" s="117"/>
      <c r="E127" s="117">
        <v>474</v>
      </c>
      <c r="F127" s="117">
        <v>100</v>
      </c>
      <c r="G127" s="117">
        <v>106.1</v>
      </c>
      <c r="H127" s="143" t="s">
        <v>1068</v>
      </c>
      <c r="I127" s="121">
        <v>1</v>
      </c>
      <c r="J127" s="121">
        <v>1</v>
      </c>
      <c r="K127" s="119">
        <f t="shared" si="1"/>
        <v>6.0999999999999943</v>
      </c>
      <c r="L127" s="121"/>
    </row>
    <row r="128" spans="1:12" ht="89.25" x14ac:dyDescent="0.25">
      <c r="A128" s="117" t="s">
        <v>333</v>
      </c>
      <c r="B128" s="144" t="s">
        <v>332</v>
      </c>
      <c r="C128" s="132" t="s">
        <v>156</v>
      </c>
      <c r="D128" s="117"/>
      <c r="E128" s="117">
        <v>111</v>
      </c>
      <c r="F128" s="117">
        <v>100</v>
      </c>
      <c r="G128" s="117">
        <v>169.2</v>
      </c>
      <c r="H128" s="143" t="str">
        <f>H127</f>
        <v>Показатель достигнут.</v>
      </c>
      <c r="I128" s="121">
        <v>1</v>
      </c>
      <c r="J128" s="121">
        <v>1</v>
      </c>
      <c r="K128" s="119">
        <f t="shared" si="1"/>
        <v>69.199999999999989</v>
      </c>
      <c r="L128" s="121">
        <v>1</v>
      </c>
    </row>
    <row r="129" spans="1:12" ht="15" customHeight="1" x14ac:dyDescent="0.25">
      <c r="A129" s="412" t="s">
        <v>334</v>
      </c>
      <c r="B129" s="433"/>
      <c r="C129" s="433"/>
      <c r="D129" s="433"/>
      <c r="E129" s="433"/>
      <c r="F129" s="433"/>
      <c r="G129" s="433"/>
      <c r="H129" s="434"/>
      <c r="I129" s="121"/>
      <c r="J129" s="121"/>
      <c r="K129" s="119"/>
      <c r="L129" s="121"/>
    </row>
    <row r="130" spans="1:12" ht="38.25" x14ac:dyDescent="0.25">
      <c r="A130" s="117" t="s">
        <v>336</v>
      </c>
      <c r="B130" s="144" t="s">
        <v>335</v>
      </c>
      <c r="C130" s="132" t="s">
        <v>337</v>
      </c>
      <c r="D130" s="117"/>
      <c r="E130" s="146" t="s">
        <v>151</v>
      </c>
      <c r="F130" s="146" t="s">
        <v>151</v>
      </c>
      <c r="G130" s="146" t="s">
        <v>151</v>
      </c>
      <c r="H130" s="146" t="s">
        <v>151</v>
      </c>
      <c r="I130" s="146" t="s">
        <v>151</v>
      </c>
      <c r="J130" s="146" t="s">
        <v>151</v>
      </c>
      <c r="K130" s="146" t="s">
        <v>151</v>
      </c>
      <c r="L130" s="146" t="s">
        <v>151</v>
      </c>
    </row>
    <row r="131" spans="1:12" ht="38.25" x14ac:dyDescent="0.25">
      <c r="A131" s="117" t="s">
        <v>339</v>
      </c>
      <c r="B131" s="144" t="s">
        <v>338</v>
      </c>
      <c r="C131" s="132" t="s">
        <v>156</v>
      </c>
      <c r="D131" s="117"/>
      <c r="E131" s="146" t="s">
        <v>151</v>
      </c>
      <c r="F131" s="146" t="s">
        <v>151</v>
      </c>
      <c r="G131" s="146" t="s">
        <v>151</v>
      </c>
      <c r="H131" s="146" t="s">
        <v>151</v>
      </c>
      <c r="I131" s="146" t="s">
        <v>151</v>
      </c>
      <c r="J131" s="146" t="s">
        <v>151</v>
      </c>
      <c r="K131" s="146" t="s">
        <v>151</v>
      </c>
      <c r="L131" s="146" t="s">
        <v>151</v>
      </c>
    </row>
    <row r="132" spans="1:12" ht="76.5" x14ac:dyDescent="0.25">
      <c r="A132" s="117" t="s">
        <v>340</v>
      </c>
      <c r="B132" s="144" t="s">
        <v>341</v>
      </c>
      <c r="C132" s="132" t="s">
        <v>148</v>
      </c>
      <c r="D132" s="117"/>
      <c r="E132" s="146" t="s">
        <v>151</v>
      </c>
      <c r="F132" s="146" t="s">
        <v>151</v>
      </c>
      <c r="G132" s="146" t="s">
        <v>151</v>
      </c>
      <c r="H132" s="146" t="s">
        <v>151</v>
      </c>
      <c r="I132" s="146" t="s">
        <v>151</v>
      </c>
      <c r="J132" s="146" t="s">
        <v>151</v>
      </c>
      <c r="K132" s="146" t="s">
        <v>151</v>
      </c>
      <c r="L132" s="146" t="s">
        <v>151</v>
      </c>
    </row>
    <row r="133" spans="1:12" ht="51" x14ac:dyDescent="0.25">
      <c r="A133" s="117" t="s">
        <v>343</v>
      </c>
      <c r="B133" s="144" t="s">
        <v>342</v>
      </c>
      <c r="C133" s="132" t="s">
        <v>148</v>
      </c>
      <c r="D133" s="117"/>
      <c r="E133" s="117">
        <v>37.299999999999997</v>
      </c>
      <c r="F133" s="146" t="s">
        <v>151</v>
      </c>
      <c r="G133" s="146" t="s">
        <v>151</v>
      </c>
      <c r="H133" s="146" t="s">
        <v>151</v>
      </c>
      <c r="I133" s="146" t="s">
        <v>151</v>
      </c>
      <c r="J133" s="146" t="s">
        <v>151</v>
      </c>
      <c r="K133" s="146" t="s">
        <v>151</v>
      </c>
      <c r="L133" s="146" t="s">
        <v>151</v>
      </c>
    </row>
    <row r="134" spans="1:12" ht="38.25" x14ac:dyDescent="0.25">
      <c r="A134" s="117" t="s">
        <v>345</v>
      </c>
      <c r="B134" s="144" t="s">
        <v>344</v>
      </c>
      <c r="C134" s="132" t="s">
        <v>337</v>
      </c>
      <c r="D134" s="117"/>
      <c r="E134" s="146" t="s">
        <v>151</v>
      </c>
      <c r="F134" s="117">
        <v>97.2</v>
      </c>
      <c r="G134" s="117">
        <v>101.4</v>
      </c>
      <c r="H134" s="143" t="s">
        <v>1068</v>
      </c>
      <c r="I134" s="121">
        <v>1</v>
      </c>
      <c r="J134" s="121">
        <v>1</v>
      </c>
      <c r="K134" s="119">
        <f t="shared" si="1"/>
        <v>4.3209876543209873</v>
      </c>
      <c r="L134" s="121"/>
    </row>
    <row r="135" spans="1:12" ht="51" x14ac:dyDescent="0.25">
      <c r="A135" s="117" t="s">
        <v>349</v>
      </c>
      <c r="B135" s="144" t="s">
        <v>346</v>
      </c>
      <c r="C135" s="132" t="s">
        <v>156</v>
      </c>
      <c r="D135" s="117"/>
      <c r="E135" s="117">
        <v>0</v>
      </c>
      <c r="F135" s="146" t="s">
        <v>151</v>
      </c>
      <c r="G135" s="146" t="s">
        <v>151</v>
      </c>
      <c r="H135" s="146" t="s">
        <v>151</v>
      </c>
      <c r="I135" s="146" t="s">
        <v>151</v>
      </c>
      <c r="J135" s="146" t="s">
        <v>151</v>
      </c>
      <c r="K135" s="146" t="s">
        <v>151</v>
      </c>
      <c r="L135" s="146" t="s">
        <v>151</v>
      </c>
    </row>
    <row r="136" spans="1:12" ht="15.75" customHeight="1" x14ac:dyDescent="0.25">
      <c r="A136" s="430" t="s">
        <v>347</v>
      </c>
      <c r="B136" s="431"/>
      <c r="C136" s="431"/>
      <c r="D136" s="431"/>
      <c r="E136" s="431"/>
      <c r="F136" s="431"/>
      <c r="G136" s="431"/>
      <c r="H136" s="432"/>
      <c r="I136" s="121"/>
      <c r="J136" s="121"/>
      <c r="K136" s="119"/>
      <c r="L136" s="121"/>
    </row>
    <row r="137" spans="1:12" ht="36" customHeight="1" x14ac:dyDescent="0.25">
      <c r="A137" s="406" t="s">
        <v>348</v>
      </c>
      <c r="B137" s="421"/>
      <c r="C137" s="421"/>
      <c r="D137" s="421"/>
      <c r="E137" s="421"/>
      <c r="F137" s="421"/>
      <c r="G137" s="421"/>
      <c r="H137" s="422"/>
      <c r="I137" s="121"/>
      <c r="J137" s="121"/>
      <c r="K137" s="119"/>
      <c r="L137" s="121"/>
    </row>
    <row r="138" spans="1:12" ht="76.5" x14ac:dyDescent="0.25">
      <c r="A138" s="117" t="s">
        <v>351</v>
      </c>
      <c r="B138" s="144" t="s">
        <v>350</v>
      </c>
      <c r="C138" s="132" t="s">
        <v>352</v>
      </c>
      <c r="D138" s="117"/>
      <c r="E138" s="117">
        <v>69</v>
      </c>
      <c r="F138" s="117">
        <v>72</v>
      </c>
      <c r="G138" s="117">
        <v>77</v>
      </c>
      <c r="H138" s="143" t="s">
        <v>1227</v>
      </c>
      <c r="I138" s="121">
        <v>1</v>
      </c>
      <c r="J138" s="121">
        <v>1</v>
      </c>
      <c r="K138" s="119">
        <f t="shared" ref="K138:K175" si="3">(G138/F138)*100-100</f>
        <v>6.9444444444444429</v>
      </c>
      <c r="L138" s="121"/>
    </row>
    <row r="139" spans="1:12" ht="63.75" x14ac:dyDescent="0.25">
      <c r="A139" s="117" t="s">
        <v>353</v>
      </c>
      <c r="B139" s="144" t="s">
        <v>354</v>
      </c>
      <c r="C139" s="132" t="s">
        <v>355</v>
      </c>
      <c r="D139" s="117"/>
      <c r="E139" s="117">
        <v>15.7</v>
      </c>
      <c r="F139" s="117">
        <v>7.3</v>
      </c>
      <c r="G139" s="117">
        <v>14.4</v>
      </c>
      <c r="H139" s="143" t="s">
        <v>1228</v>
      </c>
      <c r="I139" s="121">
        <v>1</v>
      </c>
      <c r="J139" s="121">
        <v>1</v>
      </c>
      <c r="K139" s="119">
        <f t="shared" si="3"/>
        <v>97.260273972602761</v>
      </c>
      <c r="L139" s="121">
        <v>1</v>
      </c>
    </row>
    <row r="140" spans="1:12" ht="63.75" x14ac:dyDescent="0.25">
      <c r="A140" s="117" t="s">
        <v>356</v>
      </c>
      <c r="B140" s="144" t="s">
        <v>357</v>
      </c>
      <c r="C140" s="132" t="s">
        <v>171</v>
      </c>
      <c r="D140" s="117"/>
      <c r="E140" s="117">
        <v>9</v>
      </c>
      <c r="F140" s="117">
        <v>7</v>
      </c>
      <c r="G140" s="117">
        <v>7</v>
      </c>
      <c r="H140" s="143" t="s">
        <v>1229</v>
      </c>
      <c r="I140" s="121">
        <v>1</v>
      </c>
      <c r="J140" s="121">
        <v>1</v>
      </c>
      <c r="K140" s="119">
        <f t="shared" si="3"/>
        <v>0</v>
      </c>
      <c r="L140" s="121"/>
    </row>
    <row r="141" spans="1:12" ht="30.75" customHeight="1" x14ac:dyDescent="0.25">
      <c r="A141" s="412" t="s">
        <v>358</v>
      </c>
      <c r="B141" s="433"/>
      <c r="C141" s="433"/>
      <c r="D141" s="433"/>
      <c r="E141" s="433"/>
      <c r="F141" s="433"/>
      <c r="G141" s="433"/>
      <c r="H141" s="434"/>
      <c r="I141" s="121"/>
      <c r="J141" s="121"/>
      <c r="K141" s="119"/>
      <c r="L141" s="121"/>
    </row>
    <row r="142" spans="1:12" ht="38.25" x14ac:dyDescent="0.25">
      <c r="A142" s="117" t="s">
        <v>359</v>
      </c>
      <c r="B142" s="144" t="s">
        <v>360</v>
      </c>
      <c r="C142" s="132" t="s">
        <v>361</v>
      </c>
      <c r="D142" s="117"/>
      <c r="E142" s="117">
        <v>7.4820000000000002</v>
      </c>
      <c r="F142" s="117" t="s">
        <v>151</v>
      </c>
      <c r="G142" s="117" t="s">
        <v>151</v>
      </c>
      <c r="H142" s="117" t="s">
        <v>151</v>
      </c>
      <c r="I142" s="117" t="s">
        <v>151</v>
      </c>
      <c r="J142" s="117" t="s">
        <v>151</v>
      </c>
      <c r="K142" s="117" t="s">
        <v>151</v>
      </c>
      <c r="L142" s="117" t="s">
        <v>151</v>
      </c>
    </row>
    <row r="143" spans="1:12" ht="38.25" x14ac:dyDescent="0.25">
      <c r="A143" s="117" t="s">
        <v>362</v>
      </c>
      <c r="B143" s="144" t="s">
        <v>363</v>
      </c>
      <c r="C143" s="132" t="s">
        <v>361</v>
      </c>
      <c r="D143" s="117"/>
      <c r="E143" s="117">
        <v>7.4429999999999996</v>
      </c>
      <c r="F143" s="117">
        <v>3.9</v>
      </c>
      <c r="G143" s="117">
        <v>3.9</v>
      </c>
      <c r="H143" s="143" t="s">
        <v>1230</v>
      </c>
      <c r="I143" s="121">
        <v>1</v>
      </c>
      <c r="J143" s="121">
        <v>1</v>
      </c>
      <c r="K143" s="119">
        <f t="shared" si="3"/>
        <v>0</v>
      </c>
      <c r="L143" s="121"/>
    </row>
    <row r="144" spans="1:12" ht="102" x14ac:dyDescent="0.25">
      <c r="A144" s="117" t="s">
        <v>365</v>
      </c>
      <c r="B144" s="144" t="s">
        <v>364</v>
      </c>
      <c r="C144" s="132" t="s">
        <v>361</v>
      </c>
      <c r="D144" s="117"/>
      <c r="E144" s="117" t="s">
        <v>151</v>
      </c>
      <c r="F144" s="117" t="s">
        <v>151</v>
      </c>
      <c r="G144" s="117" t="s">
        <v>151</v>
      </c>
      <c r="H144" s="117" t="s">
        <v>151</v>
      </c>
      <c r="I144" s="117" t="s">
        <v>151</v>
      </c>
      <c r="J144" s="117" t="s">
        <v>151</v>
      </c>
      <c r="K144" s="117" t="s">
        <v>151</v>
      </c>
      <c r="L144" s="117" t="s">
        <v>151</v>
      </c>
    </row>
    <row r="145" spans="1:12" ht="51" x14ac:dyDescent="0.25">
      <c r="A145" s="117" t="s">
        <v>367</v>
      </c>
      <c r="B145" s="144" t="s">
        <v>366</v>
      </c>
      <c r="C145" s="132" t="s">
        <v>368</v>
      </c>
      <c r="D145" s="117"/>
      <c r="E145" s="117">
        <v>0</v>
      </c>
      <c r="F145" s="117">
        <v>100</v>
      </c>
      <c r="G145" s="117">
        <v>100</v>
      </c>
      <c r="H145" s="143" t="s">
        <v>1232</v>
      </c>
      <c r="I145" s="121">
        <v>1</v>
      </c>
      <c r="J145" s="121">
        <v>1</v>
      </c>
      <c r="K145" s="119">
        <f t="shared" si="3"/>
        <v>0</v>
      </c>
      <c r="L145" s="121"/>
    </row>
    <row r="146" spans="1:12" ht="38.25" x14ac:dyDescent="0.25">
      <c r="A146" s="117" t="s">
        <v>369</v>
      </c>
      <c r="B146" s="144" t="s">
        <v>370</v>
      </c>
      <c r="C146" s="132" t="s">
        <v>371</v>
      </c>
      <c r="D146" s="117"/>
      <c r="E146" s="117" t="s">
        <v>151</v>
      </c>
      <c r="F146" s="117">
        <v>1.8</v>
      </c>
      <c r="G146" s="125">
        <v>1.752</v>
      </c>
      <c r="H146" s="143" t="s">
        <v>1231</v>
      </c>
      <c r="I146" s="121">
        <v>1</v>
      </c>
      <c r="J146" s="121">
        <v>1</v>
      </c>
      <c r="K146" s="119">
        <f t="shared" si="3"/>
        <v>-2.6666666666666714</v>
      </c>
      <c r="L146" s="121"/>
    </row>
    <row r="147" spans="1:12" ht="38.25" x14ac:dyDescent="0.25">
      <c r="A147" s="117" t="s">
        <v>373</v>
      </c>
      <c r="B147" s="144" t="s">
        <v>372</v>
      </c>
      <c r="C147" s="132" t="s">
        <v>368</v>
      </c>
      <c r="D147" s="117"/>
      <c r="E147" s="117" t="s">
        <v>151</v>
      </c>
      <c r="F147" s="117">
        <v>200</v>
      </c>
      <c r="G147" s="117">
        <v>200</v>
      </c>
      <c r="H147" s="143" t="s">
        <v>1233</v>
      </c>
      <c r="I147" s="121">
        <v>1</v>
      </c>
      <c r="J147" s="121">
        <v>1</v>
      </c>
      <c r="K147" s="119">
        <f t="shared" si="3"/>
        <v>0</v>
      </c>
      <c r="L147" s="121"/>
    </row>
    <row r="148" spans="1:12" ht="63.75" x14ac:dyDescent="0.25">
      <c r="A148" s="117" t="s">
        <v>375</v>
      </c>
      <c r="B148" s="144" t="s">
        <v>374</v>
      </c>
      <c r="C148" s="132" t="s">
        <v>171</v>
      </c>
      <c r="D148" s="117"/>
      <c r="E148" s="117">
        <v>1</v>
      </c>
      <c r="F148" s="117" t="s">
        <v>151</v>
      </c>
      <c r="G148" s="117" t="s">
        <v>151</v>
      </c>
      <c r="H148" s="117" t="s">
        <v>151</v>
      </c>
      <c r="I148" s="117" t="s">
        <v>151</v>
      </c>
      <c r="J148" s="117" t="s">
        <v>151</v>
      </c>
      <c r="K148" s="117" t="s">
        <v>151</v>
      </c>
      <c r="L148" s="117" t="s">
        <v>151</v>
      </c>
    </row>
    <row r="149" spans="1:12" ht="51" x14ac:dyDescent="0.25">
      <c r="A149" s="117" t="s">
        <v>377</v>
      </c>
      <c r="B149" s="144" t="s">
        <v>376</v>
      </c>
      <c r="C149" s="132" t="s">
        <v>171</v>
      </c>
      <c r="D149" s="117"/>
      <c r="E149" s="117">
        <v>3</v>
      </c>
      <c r="F149" s="117" t="s">
        <v>151</v>
      </c>
      <c r="G149" s="117" t="s">
        <v>151</v>
      </c>
      <c r="H149" s="117" t="s">
        <v>151</v>
      </c>
      <c r="I149" s="117" t="s">
        <v>151</v>
      </c>
      <c r="J149" s="117" t="s">
        <v>151</v>
      </c>
      <c r="K149" s="117" t="s">
        <v>151</v>
      </c>
      <c r="L149" s="117" t="s">
        <v>151</v>
      </c>
    </row>
    <row r="150" spans="1:12" ht="21" customHeight="1" x14ac:dyDescent="0.25">
      <c r="A150" s="409" t="s">
        <v>378</v>
      </c>
      <c r="B150" s="423"/>
      <c r="C150" s="423"/>
      <c r="D150" s="423"/>
      <c r="E150" s="423"/>
      <c r="F150" s="423"/>
      <c r="G150" s="423"/>
      <c r="H150" s="424"/>
      <c r="I150" s="121"/>
      <c r="J150" s="121"/>
      <c r="K150" s="119"/>
      <c r="L150" s="121"/>
    </row>
    <row r="151" spans="1:12" ht="24" customHeight="1" x14ac:dyDescent="0.25">
      <c r="A151" s="132"/>
      <c r="B151" s="406" t="s">
        <v>379</v>
      </c>
      <c r="C151" s="421"/>
      <c r="D151" s="421"/>
      <c r="E151" s="421"/>
      <c r="F151" s="421"/>
      <c r="G151" s="421"/>
      <c r="H151" s="422"/>
      <c r="I151" s="121"/>
      <c r="J151" s="121"/>
      <c r="K151" s="119"/>
      <c r="L151" s="121"/>
    </row>
    <row r="152" spans="1:12" ht="63.75" x14ac:dyDescent="0.25">
      <c r="A152" s="117" t="s">
        <v>381</v>
      </c>
      <c r="B152" s="144" t="s">
        <v>380</v>
      </c>
      <c r="C152" s="132" t="s">
        <v>171</v>
      </c>
      <c r="D152" s="117"/>
      <c r="E152" s="117">
        <v>5</v>
      </c>
      <c r="F152" s="117">
        <v>2</v>
      </c>
      <c r="G152" s="117">
        <v>1</v>
      </c>
      <c r="H152" s="143" t="s">
        <v>1220</v>
      </c>
      <c r="I152" s="121">
        <v>1</v>
      </c>
      <c r="J152" s="121">
        <v>1</v>
      </c>
      <c r="K152" s="119">
        <f t="shared" si="3"/>
        <v>-50</v>
      </c>
      <c r="L152" s="121">
        <v>1</v>
      </c>
    </row>
    <row r="153" spans="1:12" ht="76.5" x14ac:dyDescent="0.25">
      <c r="A153" s="117" t="s">
        <v>383</v>
      </c>
      <c r="B153" s="144" t="s">
        <v>382</v>
      </c>
      <c r="C153" s="132" t="s">
        <v>156</v>
      </c>
      <c r="D153" s="117"/>
      <c r="E153" s="117" t="s">
        <v>151</v>
      </c>
      <c r="F153" s="117" t="s">
        <v>151</v>
      </c>
      <c r="G153" s="117" t="s">
        <v>151</v>
      </c>
      <c r="H153" s="117" t="s">
        <v>151</v>
      </c>
      <c r="I153" s="117" t="s">
        <v>151</v>
      </c>
      <c r="J153" s="117" t="s">
        <v>151</v>
      </c>
      <c r="K153" s="117" t="s">
        <v>151</v>
      </c>
      <c r="L153" s="117" t="s">
        <v>151</v>
      </c>
    </row>
    <row r="154" spans="1:12" ht="63.75" x14ac:dyDescent="0.25">
      <c r="A154" s="117" t="s">
        <v>384</v>
      </c>
      <c r="B154" s="144" t="s">
        <v>385</v>
      </c>
      <c r="C154" s="132" t="s">
        <v>327</v>
      </c>
      <c r="D154" s="117"/>
      <c r="E154" s="117">
        <v>1779</v>
      </c>
      <c r="F154" s="117" t="s">
        <v>151</v>
      </c>
      <c r="G154" s="117" t="s">
        <v>151</v>
      </c>
      <c r="H154" s="117" t="s">
        <v>151</v>
      </c>
      <c r="I154" s="117" t="s">
        <v>151</v>
      </c>
      <c r="J154" s="117" t="s">
        <v>151</v>
      </c>
      <c r="K154" s="117" t="s">
        <v>151</v>
      </c>
      <c r="L154" s="117" t="s">
        <v>151</v>
      </c>
    </row>
    <row r="155" spans="1:12" ht="63.75" x14ac:dyDescent="0.25">
      <c r="A155" s="117" t="s">
        <v>386</v>
      </c>
      <c r="B155" s="144" t="s">
        <v>387</v>
      </c>
      <c r="C155" s="132" t="s">
        <v>225</v>
      </c>
      <c r="D155" s="117"/>
      <c r="E155" s="117" t="s">
        <v>151</v>
      </c>
      <c r="F155" s="117">
        <v>106.88800000000001</v>
      </c>
      <c r="G155" s="117">
        <v>131.9</v>
      </c>
      <c r="H155" s="143" t="s">
        <v>1221</v>
      </c>
      <c r="I155" s="121">
        <v>1</v>
      </c>
      <c r="J155" s="121">
        <v>1</v>
      </c>
      <c r="K155" s="119">
        <f t="shared" si="3"/>
        <v>23.400194596212856</v>
      </c>
      <c r="L155" s="121"/>
    </row>
    <row r="156" spans="1:12" ht="76.5" x14ac:dyDescent="0.25">
      <c r="A156" s="117" t="s">
        <v>388</v>
      </c>
      <c r="B156" s="144" t="s">
        <v>389</v>
      </c>
      <c r="C156" s="132" t="s">
        <v>156</v>
      </c>
      <c r="D156" s="117"/>
      <c r="E156" s="117">
        <v>26.7</v>
      </c>
      <c r="F156" s="117">
        <v>35</v>
      </c>
      <c r="G156" s="117">
        <v>29.9</v>
      </c>
      <c r="H156" s="143" t="s">
        <v>1259</v>
      </c>
      <c r="I156" s="121">
        <v>1</v>
      </c>
      <c r="J156" s="121">
        <v>1</v>
      </c>
      <c r="K156" s="119">
        <f t="shared" si="3"/>
        <v>-14.571428571428584</v>
      </c>
      <c r="L156" s="121"/>
    </row>
    <row r="157" spans="1:12" ht="102" x14ac:dyDescent="0.25">
      <c r="A157" s="117" t="s">
        <v>390</v>
      </c>
      <c r="B157" s="144" t="s">
        <v>391</v>
      </c>
      <c r="C157" s="132" t="s">
        <v>156</v>
      </c>
      <c r="D157" s="117"/>
      <c r="E157" s="117" t="s">
        <v>151</v>
      </c>
      <c r="F157" s="117" t="s">
        <v>151</v>
      </c>
      <c r="G157" s="117" t="s">
        <v>151</v>
      </c>
      <c r="H157" s="117" t="s">
        <v>151</v>
      </c>
      <c r="I157" s="117" t="s">
        <v>151</v>
      </c>
      <c r="J157" s="117" t="s">
        <v>151</v>
      </c>
      <c r="K157" s="117" t="s">
        <v>151</v>
      </c>
      <c r="L157" s="117" t="s">
        <v>151</v>
      </c>
    </row>
    <row r="158" spans="1:12" ht="27" customHeight="1" x14ac:dyDescent="0.25">
      <c r="A158" s="406" t="s">
        <v>392</v>
      </c>
      <c r="B158" s="421"/>
      <c r="C158" s="421"/>
      <c r="D158" s="421"/>
      <c r="E158" s="421"/>
      <c r="F158" s="421"/>
      <c r="G158" s="421"/>
      <c r="H158" s="422"/>
      <c r="I158" s="121"/>
      <c r="J158" s="121"/>
      <c r="K158" s="119"/>
      <c r="L158" s="121"/>
    </row>
    <row r="159" spans="1:12" ht="63.75" x14ac:dyDescent="0.25">
      <c r="A159" s="117" t="s">
        <v>394</v>
      </c>
      <c r="B159" s="144" t="s">
        <v>393</v>
      </c>
      <c r="C159" s="132" t="s">
        <v>156</v>
      </c>
      <c r="D159" s="117"/>
      <c r="E159" s="117">
        <v>0</v>
      </c>
      <c r="F159" s="117" t="s">
        <v>151</v>
      </c>
      <c r="G159" s="117" t="s">
        <v>151</v>
      </c>
      <c r="H159" s="117" t="s">
        <v>151</v>
      </c>
      <c r="I159" s="117" t="s">
        <v>151</v>
      </c>
      <c r="J159" s="117" t="s">
        <v>151</v>
      </c>
      <c r="K159" s="117" t="s">
        <v>151</v>
      </c>
      <c r="L159" s="117" t="s">
        <v>151</v>
      </c>
    </row>
    <row r="160" spans="1:12" ht="69" customHeight="1" x14ac:dyDescent="0.25">
      <c r="A160" s="117" t="s">
        <v>395</v>
      </c>
      <c r="B160" s="9" t="s">
        <v>396</v>
      </c>
      <c r="C160" s="132" t="s">
        <v>156</v>
      </c>
      <c r="D160" s="117"/>
      <c r="E160" s="117" t="s">
        <v>151</v>
      </c>
      <c r="F160" s="117" t="s">
        <v>151</v>
      </c>
      <c r="G160" s="117" t="s">
        <v>151</v>
      </c>
      <c r="H160" s="117" t="s">
        <v>151</v>
      </c>
      <c r="I160" s="117" t="s">
        <v>151</v>
      </c>
      <c r="J160" s="117" t="s">
        <v>151</v>
      </c>
      <c r="K160" s="117" t="s">
        <v>151</v>
      </c>
      <c r="L160" s="117" t="s">
        <v>151</v>
      </c>
    </row>
    <row r="161" spans="1:14" ht="116.25" customHeight="1" x14ac:dyDescent="0.25">
      <c r="A161" s="117" t="s">
        <v>398</v>
      </c>
      <c r="B161" s="9" t="s">
        <v>397</v>
      </c>
      <c r="C161" s="132" t="s">
        <v>156</v>
      </c>
      <c r="D161" s="117"/>
      <c r="E161" s="117">
        <v>75</v>
      </c>
      <c r="F161" s="117">
        <v>80</v>
      </c>
      <c r="G161" s="117">
        <v>100</v>
      </c>
      <c r="H161" s="143" t="s">
        <v>1068</v>
      </c>
      <c r="I161" s="121">
        <v>1</v>
      </c>
      <c r="J161" s="121">
        <v>1</v>
      </c>
      <c r="K161" s="119">
        <f t="shared" si="3"/>
        <v>25</v>
      </c>
      <c r="L161" s="121"/>
    </row>
    <row r="162" spans="1:14" ht="21.75" customHeight="1" x14ac:dyDescent="0.25">
      <c r="A162" s="409" t="s">
        <v>399</v>
      </c>
      <c r="B162" s="423"/>
      <c r="C162" s="423"/>
      <c r="D162" s="423"/>
      <c r="E162" s="423"/>
      <c r="F162" s="423"/>
      <c r="G162" s="423"/>
      <c r="H162" s="424"/>
      <c r="I162" s="121"/>
      <c r="J162" s="121"/>
      <c r="K162" s="119"/>
      <c r="L162" s="121"/>
    </row>
    <row r="163" spans="1:14" ht="22.5" customHeight="1" x14ac:dyDescent="0.25">
      <c r="A163" s="406" t="s">
        <v>400</v>
      </c>
      <c r="B163" s="421"/>
      <c r="C163" s="421"/>
      <c r="D163" s="421"/>
      <c r="E163" s="421"/>
      <c r="F163" s="421"/>
      <c r="G163" s="421"/>
      <c r="H163" s="422"/>
      <c r="I163" s="121"/>
      <c r="J163" s="121"/>
      <c r="K163" s="119"/>
      <c r="L163" s="121"/>
    </row>
    <row r="164" spans="1:14" ht="51" x14ac:dyDescent="0.25">
      <c r="A164" s="117" t="s">
        <v>402</v>
      </c>
      <c r="B164" s="144" t="s">
        <v>401</v>
      </c>
      <c r="C164" s="132" t="s">
        <v>156</v>
      </c>
      <c r="D164" s="117"/>
      <c r="E164" s="117" t="s">
        <v>151</v>
      </c>
      <c r="F164" s="117" t="s">
        <v>151</v>
      </c>
      <c r="G164" s="117" t="s">
        <v>151</v>
      </c>
      <c r="H164" s="117" t="s">
        <v>151</v>
      </c>
      <c r="I164" s="117" t="s">
        <v>151</v>
      </c>
      <c r="J164" s="117" t="s">
        <v>151</v>
      </c>
      <c r="K164" s="117" t="s">
        <v>151</v>
      </c>
      <c r="L164" s="117" t="s">
        <v>151</v>
      </c>
    </row>
    <row r="165" spans="1:14" ht="59.25" customHeight="1" x14ac:dyDescent="0.25">
      <c r="A165" s="117" t="s">
        <v>403</v>
      </c>
      <c r="B165" s="144" t="s">
        <v>404</v>
      </c>
      <c r="C165" s="132" t="s">
        <v>156</v>
      </c>
      <c r="D165" s="117"/>
      <c r="E165" s="117">
        <v>75</v>
      </c>
      <c r="F165" s="117">
        <v>100</v>
      </c>
      <c r="G165" s="117">
        <v>83.3</v>
      </c>
      <c r="H165" s="143" t="s">
        <v>1334</v>
      </c>
      <c r="I165" s="121">
        <v>1</v>
      </c>
      <c r="J165" s="121">
        <v>0</v>
      </c>
      <c r="K165" s="119">
        <f t="shared" si="3"/>
        <v>-16.700000000000003</v>
      </c>
      <c r="L165" s="121"/>
    </row>
    <row r="166" spans="1:14" ht="42.75" customHeight="1" x14ac:dyDescent="0.25">
      <c r="A166" s="406" t="s">
        <v>405</v>
      </c>
      <c r="B166" s="421"/>
      <c r="C166" s="421"/>
      <c r="D166" s="421"/>
      <c r="E166" s="421"/>
      <c r="F166" s="421"/>
      <c r="G166" s="421"/>
      <c r="H166" s="422"/>
      <c r="I166" s="121"/>
      <c r="J166" s="121"/>
      <c r="K166" s="119"/>
      <c r="L166" s="121"/>
    </row>
    <row r="167" spans="1:14" ht="76.5" x14ac:dyDescent="0.25">
      <c r="A167" s="117" t="s">
        <v>407</v>
      </c>
      <c r="B167" s="144" t="s">
        <v>406</v>
      </c>
      <c r="C167" s="132" t="s">
        <v>156</v>
      </c>
      <c r="D167" s="117"/>
      <c r="E167" s="117">
        <v>100</v>
      </c>
      <c r="F167" s="117">
        <v>100</v>
      </c>
      <c r="G167" s="117">
        <v>100</v>
      </c>
      <c r="H167" s="143" t="s">
        <v>1200</v>
      </c>
      <c r="I167" s="121">
        <v>1</v>
      </c>
      <c r="J167" s="121">
        <v>1</v>
      </c>
      <c r="K167" s="119">
        <f t="shared" si="3"/>
        <v>0</v>
      </c>
      <c r="L167" s="121"/>
    </row>
    <row r="168" spans="1:14" ht="63.75" x14ac:dyDescent="0.25">
      <c r="A168" s="117" t="s">
        <v>409</v>
      </c>
      <c r="B168" s="144" t="s">
        <v>408</v>
      </c>
      <c r="C168" s="132" t="s">
        <v>156</v>
      </c>
      <c r="D168" s="117"/>
      <c r="E168" s="117">
        <v>100</v>
      </c>
      <c r="F168" s="117">
        <v>100</v>
      </c>
      <c r="G168" s="117">
        <v>100</v>
      </c>
      <c r="H168" s="143" t="s">
        <v>1067</v>
      </c>
      <c r="I168" s="121">
        <v>1</v>
      </c>
      <c r="J168" s="121">
        <v>1</v>
      </c>
      <c r="K168" s="119">
        <f t="shared" si="3"/>
        <v>0</v>
      </c>
      <c r="L168" s="121"/>
    </row>
    <row r="169" spans="1:14" ht="51" x14ac:dyDescent="0.25">
      <c r="A169" s="117" t="s">
        <v>411</v>
      </c>
      <c r="B169" s="144" t="s">
        <v>410</v>
      </c>
      <c r="C169" s="132" t="s">
        <v>156</v>
      </c>
      <c r="D169" s="117"/>
      <c r="E169" s="117">
        <v>93</v>
      </c>
      <c r="F169" s="117">
        <v>90.5</v>
      </c>
      <c r="G169" s="117">
        <v>94.8</v>
      </c>
      <c r="H169" s="143" t="s">
        <v>1067</v>
      </c>
      <c r="I169" s="121">
        <v>1</v>
      </c>
      <c r="J169" s="121">
        <v>1</v>
      </c>
      <c r="K169" s="119">
        <f t="shared" si="3"/>
        <v>4.7513812154696069</v>
      </c>
      <c r="L169" s="121"/>
    </row>
    <row r="170" spans="1:14" ht="21.75" customHeight="1" x14ac:dyDescent="0.25">
      <c r="A170" s="409" t="s">
        <v>412</v>
      </c>
      <c r="B170" s="423"/>
      <c r="C170" s="423"/>
      <c r="D170" s="423"/>
      <c r="E170" s="423"/>
      <c r="F170" s="423"/>
      <c r="G170" s="423"/>
      <c r="H170" s="424"/>
      <c r="I170" s="121"/>
      <c r="J170" s="121"/>
      <c r="K170" s="119"/>
      <c r="L170" s="121"/>
    </row>
    <row r="171" spans="1:14" ht="44.25" customHeight="1" x14ac:dyDescent="0.25">
      <c r="A171" s="406" t="s">
        <v>413</v>
      </c>
      <c r="B171" s="421"/>
      <c r="C171" s="421"/>
      <c r="D171" s="421"/>
      <c r="E171" s="421"/>
      <c r="F171" s="421"/>
      <c r="G171" s="421"/>
      <c r="H171" s="422"/>
      <c r="I171" s="121"/>
      <c r="J171" s="121"/>
      <c r="K171" s="119"/>
      <c r="L171" s="121"/>
    </row>
    <row r="172" spans="1:14" ht="88.5" customHeight="1" x14ac:dyDescent="0.25">
      <c r="A172" s="117" t="s">
        <v>414</v>
      </c>
      <c r="B172" s="9" t="s">
        <v>415</v>
      </c>
      <c r="C172" s="132" t="s">
        <v>416</v>
      </c>
      <c r="D172" s="117"/>
      <c r="E172" s="117" t="s">
        <v>151</v>
      </c>
      <c r="F172" s="117">
        <v>21</v>
      </c>
      <c r="G172" s="117">
        <v>24</v>
      </c>
      <c r="H172" s="143" t="s">
        <v>1067</v>
      </c>
      <c r="I172" s="121">
        <v>1</v>
      </c>
      <c r="J172" s="121">
        <v>1</v>
      </c>
      <c r="K172" s="119">
        <f t="shared" si="3"/>
        <v>14.285714285714278</v>
      </c>
      <c r="L172" s="121"/>
    </row>
    <row r="173" spans="1:14" ht="79.5" customHeight="1" x14ac:dyDescent="0.25">
      <c r="A173" s="117" t="s">
        <v>418</v>
      </c>
      <c r="B173" s="9" t="s">
        <v>417</v>
      </c>
      <c r="C173" s="132" t="s">
        <v>156</v>
      </c>
      <c r="D173" s="117"/>
      <c r="E173" s="117" t="s">
        <v>151</v>
      </c>
      <c r="F173" s="117">
        <v>4.3</v>
      </c>
      <c r="G173" s="117">
        <v>4.3</v>
      </c>
      <c r="H173" s="143" t="s">
        <v>1067</v>
      </c>
      <c r="I173" s="121">
        <v>1</v>
      </c>
      <c r="J173" s="121">
        <v>1</v>
      </c>
      <c r="K173" s="119">
        <f t="shared" si="3"/>
        <v>0</v>
      </c>
      <c r="L173" s="121"/>
    </row>
    <row r="174" spans="1:14" ht="24.75" customHeight="1" x14ac:dyDescent="0.25">
      <c r="A174" s="406" t="s">
        <v>419</v>
      </c>
      <c r="B174" s="421"/>
      <c r="C174" s="421"/>
      <c r="D174" s="421"/>
      <c r="E174" s="421"/>
      <c r="F174" s="421"/>
      <c r="G174" s="421"/>
      <c r="H174" s="422"/>
      <c r="I174" s="121"/>
      <c r="J174" s="121"/>
      <c r="K174" s="119"/>
      <c r="L174" s="121"/>
    </row>
    <row r="175" spans="1:14" ht="63.75" x14ac:dyDescent="0.25">
      <c r="A175" s="117" t="s">
        <v>421</v>
      </c>
      <c r="B175" s="9" t="s">
        <v>420</v>
      </c>
      <c r="C175" s="132" t="s">
        <v>245</v>
      </c>
      <c r="D175" s="117"/>
      <c r="E175" s="117" t="s">
        <v>151</v>
      </c>
      <c r="F175" s="117">
        <v>0.5</v>
      </c>
      <c r="G175" s="117">
        <v>1.1000000000000001</v>
      </c>
      <c r="H175" s="143" t="s">
        <v>1067</v>
      </c>
      <c r="I175" s="121">
        <v>1</v>
      </c>
      <c r="J175" s="121">
        <v>1</v>
      </c>
      <c r="K175" s="119">
        <f t="shared" si="3"/>
        <v>120.00000000000003</v>
      </c>
      <c r="L175" s="121">
        <v>1</v>
      </c>
    </row>
    <row r="176" spans="1:14" x14ac:dyDescent="0.25">
      <c r="A176" s="146"/>
      <c r="B176" s="144" t="s">
        <v>1182</v>
      </c>
      <c r="C176" s="352"/>
      <c r="D176" s="146"/>
      <c r="E176" s="146"/>
      <c r="F176" s="146"/>
      <c r="G176" s="146"/>
      <c r="H176" s="146"/>
      <c r="I176" s="117">
        <f>SUM(I8:I175)</f>
        <v>70</v>
      </c>
      <c r="J176" s="121">
        <f>SUM(J8:J175)</f>
        <v>54</v>
      </c>
      <c r="K176" s="117"/>
      <c r="L176" s="117">
        <f t="shared" ref="L176" si="4">SUM(L8:L175)</f>
        <v>16</v>
      </c>
      <c r="M176" s="405">
        <f>L176/I176*100</f>
        <v>22.857142857142858</v>
      </c>
      <c r="N176" s="405"/>
    </row>
    <row r="177" spans="9:10" x14ac:dyDescent="0.25">
      <c r="I177" s="405">
        <f>J176/I176*100</f>
        <v>77.142857142857153</v>
      </c>
      <c r="J177" s="405"/>
    </row>
  </sheetData>
  <autoFilter ref="A1:L177"/>
  <mergeCells count="47">
    <mergeCell ref="M176:N176"/>
    <mergeCell ref="I3:I7"/>
    <mergeCell ref="J3:J7"/>
    <mergeCell ref="K3:K7"/>
    <mergeCell ref="L3:L7"/>
    <mergeCell ref="A171:H171"/>
    <mergeCell ref="A141:H141"/>
    <mergeCell ref="A150:H150"/>
    <mergeCell ref="B151:H151"/>
    <mergeCell ref="A158:H158"/>
    <mergeCell ref="A166:H166"/>
    <mergeCell ref="A170:H170"/>
    <mergeCell ref="A95:H95"/>
    <mergeCell ref="A106:H106"/>
    <mergeCell ref="A7:H7"/>
    <mergeCell ref="A27:H27"/>
    <mergeCell ref="A28:H28"/>
    <mergeCell ref="A123:H123"/>
    <mergeCell ref="A124:H124"/>
    <mergeCell ref="A129:H129"/>
    <mergeCell ref="A136:H136"/>
    <mergeCell ref="A137:H137"/>
    <mergeCell ref="A2:H2"/>
    <mergeCell ref="A3:A5"/>
    <mergeCell ref="B3:B5"/>
    <mergeCell ref="C3:C5"/>
    <mergeCell ref="D3:D5"/>
    <mergeCell ref="E3:G3"/>
    <mergeCell ref="H3:H5"/>
    <mergeCell ref="E4:E5"/>
    <mergeCell ref="F4:G4"/>
    <mergeCell ref="I177:J177"/>
    <mergeCell ref="A49:H49"/>
    <mergeCell ref="A60:H60"/>
    <mergeCell ref="A77:H77"/>
    <mergeCell ref="A56:H56"/>
    <mergeCell ref="A57:A58"/>
    <mergeCell ref="B57:B58"/>
    <mergeCell ref="C57:C58"/>
    <mergeCell ref="A61:H61"/>
    <mergeCell ref="A107:H107"/>
    <mergeCell ref="A113:H113"/>
    <mergeCell ref="A86:H86"/>
    <mergeCell ref="A85:H85"/>
    <mergeCell ref="A174:H174"/>
    <mergeCell ref="A162:H162"/>
    <mergeCell ref="A163:H163"/>
  </mergeCells>
  <pageMargins left="0.70866141732283472" right="0.70866141732283472" top="0.74803149606299213" bottom="0.74803149606299213" header="0.31496062992125984" footer="0.31496062992125984"/>
  <pageSetup paperSize="9" scale="37"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opLeftCell="A25" workbookViewId="0">
      <selection activeCell="E26" sqref="E26"/>
    </sheetView>
  </sheetViews>
  <sheetFormatPr defaultRowHeight="15" x14ac:dyDescent="0.25"/>
  <cols>
    <col min="1" max="1" width="8.42578125" customWidth="1"/>
    <col min="2" max="2" width="40.7109375" customWidth="1"/>
    <col min="3" max="3" width="67.85546875" customWidth="1"/>
    <col min="4" max="4" width="16.85546875" customWidth="1"/>
    <col min="5" max="5" width="14.7109375" customWidth="1"/>
    <col min="6" max="6" width="9.85546875" customWidth="1"/>
    <col min="7" max="7" width="10.140625" customWidth="1"/>
    <col min="8" max="8" width="11.7109375" customWidth="1"/>
    <col min="9" max="9" width="11.42578125" customWidth="1"/>
  </cols>
  <sheetData>
    <row r="1" spans="1:9" ht="22.5" customHeight="1" x14ac:dyDescent="0.25">
      <c r="A1" s="43"/>
      <c r="B1" s="43"/>
      <c r="C1" s="43"/>
      <c r="D1" s="43"/>
      <c r="E1" s="43"/>
      <c r="F1" s="43"/>
      <c r="G1" s="44" t="s">
        <v>47</v>
      </c>
    </row>
    <row r="2" spans="1:9" ht="48.75" customHeight="1" x14ac:dyDescent="0.25">
      <c r="A2" s="583" t="s">
        <v>48</v>
      </c>
      <c r="B2" s="583"/>
      <c r="C2" s="583"/>
      <c r="D2" s="583"/>
      <c r="E2" s="583"/>
      <c r="F2" s="583"/>
      <c r="G2" s="583"/>
    </row>
    <row r="3" spans="1:9" ht="60" x14ac:dyDescent="0.25">
      <c r="A3" s="45" t="s">
        <v>1</v>
      </c>
      <c r="B3" s="45" t="s">
        <v>49</v>
      </c>
      <c r="C3" s="45" t="s">
        <v>50</v>
      </c>
      <c r="D3" s="45" t="s">
        <v>51</v>
      </c>
      <c r="E3" s="46" t="s">
        <v>52</v>
      </c>
      <c r="F3" s="45" t="s">
        <v>53</v>
      </c>
      <c r="G3" s="45" t="s">
        <v>54</v>
      </c>
    </row>
    <row r="4" spans="1:9" x14ac:dyDescent="0.25">
      <c r="A4" s="45">
        <v>1</v>
      </c>
      <c r="B4" s="45">
        <v>2</v>
      </c>
      <c r="C4" s="45">
        <v>3</v>
      </c>
      <c r="D4" s="45">
        <v>4</v>
      </c>
      <c r="E4" s="45">
        <v>5</v>
      </c>
      <c r="F4" s="45">
        <v>6</v>
      </c>
      <c r="G4" s="45">
        <v>7</v>
      </c>
    </row>
    <row r="5" spans="1:9" ht="25.5" customHeight="1" x14ac:dyDescent="0.25">
      <c r="A5" s="47"/>
      <c r="B5" s="48" t="s">
        <v>55</v>
      </c>
      <c r="C5" s="47"/>
      <c r="D5" s="47"/>
      <c r="E5" s="49"/>
      <c r="F5" s="49"/>
      <c r="G5" s="50"/>
    </row>
    <row r="6" spans="1:9" ht="37.5" customHeight="1" x14ac:dyDescent="0.25">
      <c r="A6" s="51"/>
      <c r="B6" s="52" t="s">
        <v>56</v>
      </c>
      <c r="C6" s="52" t="s">
        <v>57</v>
      </c>
      <c r="D6" s="52"/>
      <c r="E6" s="53"/>
      <c r="F6" s="54">
        <f>F7+F8+F9+F10</f>
        <v>4</v>
      </c>
      <c r="G6" s="55">
        <f>G7+G8+G9+G10</f>
        <v>0.2</v>
      </c>
    </row>
    <row r="7" spans="1:9" ht="108.75" customHeight="1" x14ac:dyDescent="0.25">
      <c r="A7" s="56" t="s">
        <v>58</v>
      </c>
      <c r="B7" s="57" t="s">
        <v>59</v>
      </c>
      <c r="C7" s="57" t="s">
        <v>60</v>
      </c>
      <c r="D7" s="58" t="s">
        <v>61</v>
      </c>
      <c r="E7" s="59" t="s">
        <v>1245</v>
      </c>
      <c r="F7" s="60">
        <f>IF(E7="да",1,0)</f>
        <v>1</v>
      </c>
      <c r="G7" s="61">
        <f>IF(E7="да",0.05,IF(E7="нет",0,""))</f>
        <v>0.05</v>
      </c>
    </row>
    <row r="8" spans="1:9" ht="106.5" customHeight="1" x14ac:dyDescent="0.25">
      <c r="A8" s="58" t="s">
        <v>62</v>
      </c>
      <c r="B8" s="57" t="s">
        <v>63</v>
      </c>
      <c r="C8" s="62" t="s">
        <v>64</v>
      </c>
      <c r="D8" s="63" t="s">
        <v>61</v>
      </c>
      <c r="E8" s="64" t="s">
        <v>1245</v>
      </c>
      <c r="F8" s="60">
        <f>IF(E8="да",1,0)</f>
        <v>1</v>
      </c>
      <c r="G8" s="61">
        <f>IF(E8="да",0.05,IF(E8="нет",0,""))</f>
        <v>0.05</v>
      </c>
    </row>
    <row r="9" spans="1:9" ht="77.25" customHeight="1" x14ac:dyDescent="0.25">
      <c r="A9" s="58" t="s">
        <v>65</v>
      </c>
      <c r="B9" s="57" t="s">
        <v>66</v>
      </c>
      <c r="C9" s="57" t="s">
        <v>67</v>
      </c>
      <c r="D9" s="58" t="s">
        <v>61</v>
      </c>
      <c r="E9" s="64" t="s">
        <v>1245</v>
      </c>
      <c r="F9" s="60">
        <f>IF(E9="да",1,0)</f>
        <v>1</v>
      </c>
      <c r="G9" s="61">
        <f>IF(E9="да",0.05,IF(E9="нет",0,""))</f>
        <v>0.05</v>
      </c>
    </row>
    <row r="10" spans="1:9" ht="93.75" customHeight="1" x14ac:dyDescent="0.25">
      <c r="A10" s="65" t="s">
        <v>68</v>
      </c>
      <c r="B10" s="66" t="s">
        <v>69</v>
      </c>
      <c r="C10" s="66" t="s">
        <v>70</v>
      </c>
      <c r="D10" s="65" t="s">
        <v>61</v>
      </c>
      <c r="E10" s="67" t="s">
        <v>1245</v>
      </c>
      <c r="F10" s="60">
        <f>IF(E10="да",1,0)</f>
        <v>1</v>
      </c>
      <c r="G10" s="61">
        <f>IF(E10="да",0.05,IF(E10="нет",0,""))</f>
        <v>0.05</v>
      </c>
    </row>
    <row r="11" spans="1:9" ht="31.5" customHeight="1" x14ac:dyDescent="0.25">
      <c r="A11" s="51"/>
      <c r="B11" s="52" t="s">
        <v>71</v>
      </c>
      <c r="C11" s="52" t="s">
        <v>72</v>
      </c>
      <c r="D11" s="52"/>
      <c r="E11" s="53"/>
      <c r="F11" s="68">
        <f>F12+F13+F14+F15+F16</f>
        <v>4</v>
      </c>
      <c r="G11" s="69">
        <f>G12+G13+G14+G15+G16</f>
        <v>0.08</v>
      </c>
    </row>
    <row r="12" spans="1:9" ht="200.25" customHeight="1" x14ac:dyDescent="0.25">
      <c r="A12" s="56" t="s">
        <v>73</v>
      </c>
      <c r="B12" s="70" t="s">
        <v>74</v>
      </c>
      <c r="C12" s="57" t="s">
        <v>75</v>
      </c>
      <c r="D12" s="58" t="s">
        <v>61</v>
      </c>
      <c r="E12" s="71" t="s">
        <v>1245</v>
      </c>
      <c r="F12" s="60">
        <f>IF(E12="да",1,0)</f>
        <v>1</v>
      </c>
      <c r="G12" s="61">
        <f>IF(E12="да",0.02,IF(E12="нет",0,""))</f>
        <v>0.02</v>
      </c>
    </row>
    <row r="13" spans="1:9" ht="123.75" customHeight="1" x14ac:dyDescent="0.25">
      <c r="A13" s="56" t="s">
        <v>76</v>
      </c>
      <c r="B13" s="70" t="s">
        <v>77</v>
      </c>
      <c r="C13" s="72" t="s">
        <v>78</v>
      </c>
      <c r="D13" s="58" t="s">
        <v>61</v>
      </c>
      <c r="E13" s="71" t="s">
        <v>1069</v>
      </c>
      <c r="F13" s="60">
        <f>IF(E13="да",1,0)</f>
        <v>0</v>
      </c>
      <c r="G13" s="61">
        <f>IF(E13="да",0.02,IF(E13="нет",0,""))</f>
        <v>0</v>
      </c>
      <c r="H13" s="73"/>
      <c r="I13" s="73"/>
    </row>
    <row r="14" spans="1:9" ht="105" customHeight="1" x14ac:dyDescent="0.25">
      <c r="A14" s="58" t="s">
        <v>79</v>
      </c>
      <c r="B14" s="57" t="s">
        <v>80</v>
      </c>
      <c r="C14" s="57" t="s">
        <v>81</v>
      </c>
      <c r="D14" s="58" t="s">
        <v>61</v>
      </c>
      <c r="E14" s="71" t="s">
        <v>1245</v>
      </c>
      <c r="F14" s="60">
        <f>IF(E14="да",1,0)</f>
        <v>1</v>
      </c>
      <c r="G14" s="61">
        <f>IF(E14="да",0.02,IF(E14="нет",0,""))</f>
        <v>0.02</v>
      </c>
    </row>
    <row r="15" spans="1:9" ht="91.5" customHeight="1" x14ac:dyDescent="0.25">
      <c r="A15" s="58" t="s">
        <v>82</v>
      </c>
      <c r="B15" s="57" t="s">
        <v>83</v>
      </c>
      <c r="C15" s="57" t="s">
        <v>84</v>
      </c>
      <c r="D15" s="58" t="s">
        <v>61</v>
      </c>
      <c r="E15" s="71" t="s">
        <v>1245</v>
      </c>
      <c r="F15" s="60">
        <f>IF(E15="да",1,0)</f>
        <v>1</v>
      </c>
      <c r="G15" s="61">
        <f>IF(E15="да",0.02,IF(E15="нет",0,""))</f>
        <v>0.02</v>
      </c>
    </row>
    <row r="16" spans="1:9" ht="105.75" customHeight="1" x14ac:dyDescent="0.25">
      <c r="A16" s="58" t="s">
        <v>85</v>
      </c>
      <c r="B16" s="57" t="s">
        <v>86</v>
      </c>
      <c r="C16" s="57" t="s">
        <v>87</v>
      </c>
      <c r="D16" s="58" t="s">
        <v>88</v>
      </c>
      <c r="E16" s="71" t="s">
        <v>1245</v>
      </c>
      <c r="F16" s="60">
        <f>IF(E16="да",1,0)</f>
        <v>1</v>
      </c>
      <c r="G16" s="61">
        <f>IF(E16="да",0.02,IF(E16="нет",0,""))</f>
        <v>0.02</v>
      </c>
    </row>
    <row r="17" spans="1:7" ht="33" x14ac:dyDescent="0.25">
      <c r="A17" s="48"/>
      <c r="B17" s="48" t="s">
        <v>89</v>
      </c>
      <c r="C17" s="48"/>
      <c r="D17" s="48"/>
      <c r="E17" s="74"/>
      <c r="F17" s="74"/>
      <c r="G17" s="75"/>
    </row>
    <row r="18" spans="1:7" ht="31.5" x14ac:dyDescent="0.25">
      <c r="A18" s="76"/>
      <c r="B18" s="77" t="s">
        <v>90</v>
      </c>
      <c r="C18" s="76" t="s">
        <v>91</v>
      </c>
      <c r="D18" s="76"/>
      <c r="E18" s="78"/>
      <c r="F18" s="79">
        <f>F19+F20+F21+F22+F23</f>
        <v>2</v>
      </c>
      <c r="G18" s="80">
        <f>G19+G20+G21+G22+G23</f>
        <v>0.08</v>
      </c>
    </row>
    <row r="19" spans="1:7" ht="91.5" customHeight="1" x14ac:dyDescent="0.25">
      <c r="A19" s="58" t="s">
        <v>92</v>
      </c>
      <c r="B19" s="57" t="s">
        <v>93</v>
      </c>
      <c r="C19" s="57" t="s">
        <v>94</v>
      </c>
      <c r="D19" s="58" t="s">
        <v>61</v>
      </c>
      <c r="E19" s="71" t="s">
        <v>1069</v>
      </c>
      <c r="F19" s="60">
        <f>IF(E19="да",1,0)</f>
        <v>0</v>
      </c>
      <c r="G19" s="61">
        <f>IF(E19="да",0.04,IF(E19="нет",0,""))</f>
        <v>0</v>
      </c>
    </row>
    <row r="20" spans="1:7" ht="129" customHeight="1" x14ac:dyDescent="0.25">
      <c r="A20" s="58" t="s">
        <v>95</v>
      </c>
      <c r="B20" s="57" t="s">
        <v>96</v>
      </c>
      <c r="C20" s="57" t="s">
        <v>97</v>
      </c>
      <c r="D20" s="58" t="s">
        <v>61</v>
      </c>
      <c r="E20" s="71" t="s">
        <v>1069</v>
      </c>
      <c r="F20" s="60">
        <f>IF(E20="да",1,0)</f>
        <v>0</v>
      </c>
      <c r="G20" s="61">
        <f>IF(E20="да",0.04,IF(E20="нет",0,""))</f>
        <v>0</v>
      </c>
    </row>
    <row r="21" spans="1:7" ht="106.5" customHeight="1" x14ac:dyDescent="0.25">
      <c r="A21" s="63" t="s">
        <v>98</v>
      </c>
      <c r="B21" s="62" t="s">
        <v>99</v>
      </c>
      <c r="C21" s="62" t="s">
        <v>100</v>
      </c>
      <c r="D21" s="63" t="s">
        <v>88</v>
      </c>
      <c r="E21" s="81" t="s">
        <v>1245</v>
      </c>
      <c r="F21" s="60">
        <f>IF(E21="да",1,0)</f>
        <v>1</v>
      </c>
      <c r="G21" s="61">
        <f>IF(E21="да",0.04,IF(E21="нет",0,""))</f>
        <v>0.04</v>
      </c>
    </row>
    <row r="22" spans="1:7" ht="267.75" customHeight="1" x14ac:dyDescent="0.25">
      <c r="A22" s="58" t="s">
        <v>101</v>
      </c>
      <c r="B22" s="82" t="s">
        <v>102</v>
      </c>
      <c r="C22" s="82" t="s">
        <v>103</v>
      </c>
      <c r="D22" s="58" t="s">
        <v>61</v>
      </c>
      <c r="E22" s="71" t="s">
        <v>1245</v>
      </c>
      <c r="F22" s="60">
        <f>IF(E22="да",1,0)</f>
        <v>1</v>
      </c>
      <c r="G22" s="61">
        <f>IF(E22="да",0.04,IF(E22="нет",0,""))</f>
        <v>0.04</v>
      </c>
    </row>
    <row r="23" spans="1:7" ht="136.5" customHeight="1" x14ac:dyDescent="0.25">
      <c r="A23" s="65" t="s">
        <v>104</v>
      </c>
      <c r="B23" s="66" t="s">
        <v>105</v>
      </c>
      <c r="C23" s="66" t="s">
        <v>106</v>
      </c>
      <c r="D23" s="65" t="s">
        <v>88</v>
      </c>
      <c r="E23" s="83" t="s">
        <v>1069</v>
      </c>
      <c r="F23" s="84">
        <f t="shared" ref="F23" si="0">IF(E23="да",1,0)</f>
        <v>0</v>
      </c>
      <c r="G23" s="85">
        <f>IF(E23="да",0.04,IF(E23="нет",0,""))</f>
        <v>0</v>
      </c>
    </row>
    <row r="24" spans="1:7" ht="36" customHeight="1" x14ac:dyDescent="0.25">
      <c r="A24" s="86"/>
      <c r="B24" s="52" t="s">
        <v>107</v>
      </c>
      <c r="C24" s="51" t="s">
        <v>108</v>
      </c>
      <c r="D24" s="86"/>
      <c r="E24" s="87"/>
      <c r="F24" s="88">
        <f>F25+F26+F27</f>
        <v>2.6059000000000001</v>
      </c>
      <c r="G24" s="55">
        <f>G25+G26+G27</f>
        <v>0.43414294000000003</v>
      </c>
    </row>
    <row r="25" spans="1:7" ht="102.75" customHeight="1" x14ac:dyDescent="0.25">
      <c r="A25" s="58" t="s">
        <v>109</v>
      </c>
      <c r="B25" s="57" t="s">
        <v>110</v>
      </c>
      <c r="C25" s="57" t="s">
        <v>111</v>
      </c>
      <c r="D25" s="58" t="s">
        <v>61</v>
      </c>
      <c r="E25" s="89">
        <f>93.88/100</f>
        <v>0.93879999999999997</v>
      </c>
      <c r="F25" s="90">
        <f>E25</f>
        <v>0.93879999999999997</v>
      </c>
      <c r="G25" s="91">
        <f>(F25*16.66)/100</f>
        <v>0.15640408</v>
      </c>
    </row>
    <row r="26" spans="1:7" ht="102" customHeight="1" x14ac:dyDescent="0.25">
      <c r="A26" s="58" t="s">
        <v>112</v>
      </c>
      <c r="B26" s="57" t="s">
        <v>113</v>
      </c>
      <c r="C26" s="57" t="s">
        <v>114</v>
      </c>
      <c r="D26" s="58" t="s">
        <v>61</v>
      </c>
      <c r="E26" s="89">
        <v>0.7571</v>
      </c>
      <c r="F26" s="90">
        <f>E26</f>
        <v>0.7571</v>
      </c>
      <c r="G26" s="91">
        <f>(F26*16.66)/100</f>
        <v>0.12613286000000001</v>
      </c>
    </row>
    <row r="27" spans="1:7" ht="120" customHeight="1" x14ac:dyDescent="0.25">
      <c r="A27" s="584" t="s">
        <v>115</v>
      </c>
      <c r="B27" s="587" t="s">
        <v>116</v>
      </c>
      <c r="C27" s="57" t="s">
        <v>117</v>
      </c>
      <c r="D27" s="584" t="s">
        <v>88</v>
      </c>
      <c r="E27" s="92">
        <f>E28/E29</f>
        <v>0.91</v>
      </c>
      <c r="F27" s="90">
        <f>IF(E27&gt;1,1,E27)</f>
        <v>0.91</v>
      </c>
      <c r="G27" s="91">
        <f>(F27*16.66)/100</f>
        <v>0.15160600000000002</v>
      </c>
    </row>
    <row r="28" spans="1:7" ht="61.5" customHeight="1" x14ac:dyDescent="0.25">
      <c r="A28" s="585"/>
      <c r="B28" s="588"/>
      <c r="C28" s="57" t="s">
        <v>118</v>
      </c>
      <c r="D28" s="585"/>
      <c r="E28" s="89">
        <v>0.91</v>
      </c>
      <c r="F28" s="90" t="s">
        <v>119</v>
      </c>
      <c r="G28" s="91" t="s">
        <v>119</v>
      </c>
    </row>
    <row r="29" spans="1:7" ht="49.5" customHeight="1" x14ac:dyDescent="0.25">
      <c r="A29" s="586"/>
      <c r="B29" s="589"/>
      <c r="C29" s="57" t="s">
        <v>120</v>
      </c>
      <c r="D29" s="586"/>
      <c r="E29" s="89">
        <v>1</v>
      </c>
      <c r="F29" s="90" t="s">
        <v>119</v>
      </c>
      <c r="G29" s="91" t="s">
        <v>119</v>
      </c>
    </row>
    <row r="30" spans="1:7" ht="15.75" x14ac:dyDescent="0.25">
      <c r="A30" s="93"/>
      <c r="B30" s="93"/>
      <c r="C30" s="94" t="s">
        <v>121</v>
      </c>
      <c r="D30" s="93"/>
      <c r="E30" s="95"/>
      <c r="F30" s="96">
        <f>F6+F11+F18+F24</f>
        <v>12.6059</v>
      </c>
      <c r="G30" s="97">
        <f>G6+G11+G18+G24</f>
        <v>0.79414294000000007</v>
      </c>
    </row>
    <row r="31" spans="1:7" x14ac:dyDescent="0.25">
      <c r="A31" s="98"/>
      <c r="B31" s="98"/>
      <c r="C31" s="99"/>
      <c r="D31" s="98"/>
      <c r="E31" s="100"/>
      <c r="F31" s="101"/>
      <c r="G31" s="102"/>
    </row>
    <row r="32" spans="1:7" x14ac:dyDescent="0.25">
      <c r="A32" s="98"/>
      <c r="B32" s="103" t="s">
        <v>122</v>
      </c>
      <c r="C32" s="104"/>
      <c r="D32" s="103"/>
      <c r="E32" s="105"/>
      <c r="F32" s="106"/>
      <c r="G32" s="107"/>
    </row>
    <row r="33" spans="1:7" ht="39" customHeight="1" x14ac:dyDescent="0.25">
      <c r="A33" s="98"/>
      <c r="B33" s="590" t="s">
        <v>123</v>
      </c>
      <c r="C33" s="590"/>
      <c r="D33" s="590"/>
      <c r="E33" s="590"/>
      <c r="F33" s="590"/>
      <c r="G33" s="590"/>
    </row>
    <row r="34" spans="1:7" ht="54.75" customHeight="1" x14ac:dyDescent="0.25">
      <c r="A34" s="98"/>
      <c r="B34" s="582" t="s">
        <v>124</v>
      </c>
      <c r="C34" s="582"/>
      <c r="D34" s="108" t="str">
        <f>IF(0.85&lt;=G30,C39,IF(0.7&lt;=G30,C40,IF(0.5&lt;=G30,C41,IF(G30&lt;0.5,C42))))</f>
        <v>Умеренно эффективна</v>
      </c>
      <c r="E34" s="109"/>
      <c r="F34" s="110"/>
      <c r="G34" s="111"/>
    </row>
    <row r="36" spans="1:7" ht="27.75" customHeight="1" x14ac:dyDescent="0.25">
      <c r="B36" s="578" t="s">
        <v>125</v>
      </c>
      <c r="C36" s="578"/>
      <c r="D36" s="578"/>
      <c r="E36" s="578"/>
      <c r="F36" s="578"/>
      <c r="G36" s="578"/>
    </row>
    <row r="38" spans="1:7" x14ac:dyDescent="0.25">
      <c r="B38" s="112" t="s">
        <v>126</v>
      </c>
      <c r="C38" s="112" t="s">
        <v>127</v>
      </c>
      <c r="D38" s="579" t="s">
        <v>128</v>
      </c>
      <c r="E38" s="580"/>
      <c r="F38" s="580"/>
      <c r="G38" s="581"/>
    </row>
    <row r="39" spans="1:7" ht="45.75" customHeight="1" x14ac:dyDescent="0.25">
      <c r="B39" s="112" t="s">
        <v>129</v>
      </c>
      <c r="C39" s="113" t="s">
        <v>130</v>
      </c>
      <c r="D39" s="575" t="s">
        <v>131</v>
      </c>
      <c r="E39" s="575"/>
      <c r="F39" s="575"/>
      <c r="G39" s="575"/>
    </row>
    <row r="40" spans="1:7" ht="118.5" customHeight="1" x14ac:dyDescent="0.25">
      <c r="B40" s="112" t="s">
        <v>132</v>
      </c>
      <c r="C40" s="113" t="s">
        <v>133</v>
      </c>
      <c r="D40" s="575" t="s">
        <v>134</v>
      </c>
      <c r="E40" s="575"/>
      <c r="F40" s="575"/>
      <c r="G40" s="575"/>
    </row>
    <row r="41" spans="1:7" ht="147" customHeight="1" x14ac:dyDescent="0.25">
      <c r="B41" s="112" t="s">
        <v>135</v>
      </c>
      <c r="C41" s="113" t="s">
        <v>136</v>
      </c>
      <c r="D41" s="575" t="s">
        <v>137</v>
      </c>
      <c r="E41" s="575"/>
      <c r="F41" s="575"/>
      <c r="G41" s="575"/>
    </row>
    <row r="42" spans="1:7" ht="118.5" customHeight="1" x14ac:dyDescent="0.25">
      <c r="B42" s="112" t="s">
        <v>138</v>
      </c>
      <c r="C42" s="113" t="s">
        <v>139</v>
      </c>
      <c r="D42" s="575" t="s">
        <v>140</v>
      </c>
      <c r="E42" s="575"/>
      <c r="F42" s="575"/>
      <c r="G42" s="575"/>
    </row>
    <row r="43" spans="1:7" ht="116.25" customHeight="1" x14ac:dyDescent="0.25">
      <c r="B43" s="114" t="s">
        <v>141</v>
      </c>
      <c r="C43" s="115" t="s">
        <v>142</v>
      </c>
      <c r="D43" s="575" t="s">
        <v>143</v>
      </c>
      <c r="E43" s="575"/>
      <c r="F43" s="575"/>
      <c r="G43" s="575"/>
    </row>
    <row r="44" spans="1:7" ht="32.25" customHeight="1" x14ac:dyDescent="0.25">
      <c r="B44" s="576" t="s">
        <v>144</v>
      </c>
      <c r="C44" s="576"/>
      <c r="D44" s="576"/>
      <c r="E44" s="576"/>
      <c r="F44" s="576"/>
      <c r="G44" s="576"/>
    </row>
    <row r="45" spans="1:7" ht="34.5" customHeight="1" x14ac:dyDescent="0.25">
      <c r="A45" s="43"/>
      <c r="B45" s="577"/>
      <c r="C45" s="577"/>
      <c r="D45" s="577"/>
      <c r="E45" s="577"/>
      <c r="F45" s="577"/>
      <c r="G45" s="577"/>
    </row>
  </sheetData>
  <mergeCells count="15">
    <mergeCell ref="B34:C34"/>
    <mergeCell ref="A2:G2"/>
    <mergeCell ref="A27:A29"/>
    <mergeCell ref="B27:B29"/>
    <mergeCell ref="D27:D29"/>
    <mergeCell ref="B33:G33"/>
    <mergeCell ref="D43:G43"/>
    <mergeCell ref="B44:G44"/>
    <mergeCell ref="B45:G45"/>
    <mergeCell ref="B36:G36"/>
    <mergeCell ref="D38:G38"/>
    <mergeCell ref="D39:G39"/>
    <mergeCell ref="D40:G40"/>
    <mergeCell ref="D41:G41"/>
    <mergeCell ref="D42:G4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F40"/>
  <sheetViews>
    <sheetView topLeftCell="A10" workbookViewId="0">
      <selection activeCell="L11" sqref="L11"/>
    </sheetView>
  </sheetViews>
  <sheetFormatPr defaultRowHeight="15" outlineLevelRow="1" x14ac:dyDescent="0.25"/>
  <cols>
    <col min="1" max="1" width="4" style="1" customWidth="1"/>
    <col min="2" max="2" width="34" style="2" customWidth="1"/>
    <col min="3" max="3" width="16.42578125" style="2" customWidth="1"/>
    <col min="4" max="4" width="10.28515625" style="2" customWidth="1"/>
    <col min="5" max="5" width="10.7109375" style="2" customWidth="1"/>
    <col min="6" max="6" width="76.5703125" style="2" customWidth="1"/>
    <col min="7" max="252" width="9.140625" style="2"/>
    <col min="253" max="253" width="4" style="2" customWidth="1"/>
    <col min="254" max="254" width="34" style="2" customWidth="1"/>
    <col min="255" max="255" width="16.42578125" style="2" customWidth="1"/>
    <col min="256" max="256" width="10.28515625" style="2" customWidth="1"/>
    <col min="257" max="257" width="10.7109375" style="2" customWidth="1"/>
    <col min="258" max="258" width="76.5703125" style="2" customWidth="1"/>
    <col min="259" max="508" width="9.140625" style="2"/>
    <col min="509" max="509" width="4" style="2" customWidth="1"/>
    <col min="510" max="510" width="34" style="2" customWidth="1"/>
    <col min="511" max="511" width="16.42578125" style="2" customWidth="1"/>
    <col min="512" max="512" width="10.28515625" style="2" customWidth="1"/>
    <col min="513" max="513" width="10.7109375" style="2" customWidth="1"/>
    <col min="514" max="514" width="76.5703125" style="2" customWidth="1"/>
    <col min="515" max="764" width="9.140625" style="2"/>
    <col min="765" max="765" width="4" style="2" customWidth="1"/>
    <col min="766" max="766" width="34" style="2" customWidth="1"/>
    <col min="767" max="767" width="16.42578125" style="2" customWidth="1"/>
    <col min="768" max="768" width="10.28515625" style="2" customWidth="1"/>
    <col min="769" max="769" width="10.7109375" style="2" customWidth="1"/>
    <col min="770" max="770" width="76.5703125" style="2" customWidth="1"/>
    <col min="771" max="1020" width="9.140625" style="2"/>
    <col min="1021" max="1021" width="4" style="2" customWidth="1"/>
    <col min="1022" max="1022" width="34" style="2" customWidth="1"/>
    <col min="1023" max="1023" width="16.42578125" style="2" customWidth="1"/>
    <col min="1024" max="1024" width="10.28515625" style="2" customWidth="1"/>
    <col min="1025" max="1025" width="10.7109375" style="2" customWidth="1"/>
    <col min="1026" max="1026" width="76.5703125" style="2" customWidth="1"/>
    <col min="1027" max="1276" width="9.140625" style="2"/>
    <col min="1277" max="1277" width="4" style="2" customWidth="1"/>
    <col min="1278" max="1278" width="34" style="2" customWidth="1"/>
    <col min="1279" max="1279" width="16.42578125" style="2" customWidth="1"/>
    <col min="1280" max="1280" width="10.28515625" style="2" customWidth="1"/>
    <col min="1281" max="1281" width="10.7109375" style="2" customWidth="1"/>
    <col min="1282" max="1282" width="76.5703125" style="2" customWidth="1"/>
    <col min="1283" max="1532" width="9.140625" style="2"/>
    <col min="1533" max="1533" width="4" style="2" customWidth="1"/>
    <col min="1534" max="1534" width="34" style="2" customWidth="1"/>
    <col min="1535" max="1535" width="16.42578125" style="2" customWidth="1"/>
    <col min="1536" max="1536" width="10.28515625" style="2" customWidth="1"/>
    <col min="1537" max="1537" width="10.7109375" style="2" customWidth="1"/>
    <col min="1538" max="1538" width="76.5703125" style="2" customWidth="1"/>
    <col min="1539" max="1788" width="9.140625" style="2"/>
    <col min="1789" max="1789" width="4" style="2" customWidth="1"/>
    <col min="1790" max="1790" width="34" style="2" customWidth="1"/>
    <col min="1791" max="1791" width="16.42578125" style="2" customWidth="1"/>
    <col min="1792" max="1792" width="10.28515625" style="2" customWidth="1"/>
    <col min="1793" max="1793" width="10.7109375" style="2" customWidth="1"/>
    <col min="1794" max="1794" width="76.5703125" style="2" customWidth="1"/>
    <col min="1795" max="2044" width="9.140625" style="2"/>
    <col min="2045" max="2045" width="4" style="2" customWidth="1"/>
    <col min="2046" max="2046" width="34" style="2" customWidth="1"/>
    <col min="2047" max="2047" width="16.42578125" style="2" customWidth="1"/>
    <col min="2048" max="2048" width="10.28515625" style="2" customWidth="1"/>
    <col min="2049" max="2049" width="10.7109375" style="2" customWidth="1"/>
    <col min="2050" max="2050" width="76.5703125" style="2" customWidth="1"/>
    <col min="2051" max="2300" width="9.140625" style="2"/>
    <col min="2301" max="2301" width="4" style="2" customWidth="1"/>
    <col min="2302" max="2302" width="34" style="2" customWidth="1"/>
    <col min="2303" max="2303" width="16.42578125" style="2" customWidth="1"/>
    <col min="2304" max="2304" width="10.28515625" style="2" customWidth="1"/>
    <col min="2305" max="2305" width="10.7109375" style="2" customWidth="1"/>
    <col min="2306" max="2306" width="76.5703125" style="2" customWidth="1"/>
    <col min="2307" max="2556" width="9.140625" style="2"/>
    <col min="2557" max="2557" width="4" style="2" customWidth="1"/>
    <col min="2558" max="2558" width="34" style="2" customWidth="1"/>
    <col min="2559" max="2559" width="16.42578125" style="2" customWidth="1"/>
    <col min="2560" max="2560" width="10.28515625" style="2" customWidth="1"/>
    <col min="2561" max="2561" width="10.7109375" style="2" customWidth="1"/>
    <col min="2562" max="2562" width="76.5703125" style="2" customWidth="1"/>
    <col min="2563" max="2812" width="9.140625" style="2"/>
    <col min="2813" max="2813" width="4" style="2" customWidth="1"/>
    <col min="2814" max="2814" width="34" style="2" customWidth="1"/>
    <col min="2815" max="2815" width="16.42578125" style="2" customWidth="1"/>
    <col min="2816" max="2816" width="10.28515625" style="2" customWidth="1"/>
    <col min="2817" max="2817" width="10.7109375" style="2" customWidth="1"/>
    <col min="2818" max="2818" width="76.5703125" style="2" customWidth="1"/>
    <col min="2819" max="3068" width="9.140625" style="2"/>
    <col min="3069" max="3069" width="4" style="2" customWidth="1"/>
    <col min="3070" max="3070" width="34" style="2" customWidth="1"/>
    <col min="3071" max="3071" width="16.42578125" style="2" customWidth="1"/>
    <col min="3072" max="3072" width="10.28515625" style="2" customWidth="1"/>
    <col min="3073" max="3073" width="10.7109375" style="2" customWidth="1"/>
    <col min="3074" max="3074" width="76.5703125" style="2" customWidth="1"/>
    <col min="3075" max="3324" width="9.140625" style="2"/>
    <col min="3325" max="3325" width="4" style="2" customWidth="1"/>
    <col min="3326" max="3326" width="34" style="2" customWidth="1"/>
    <col min="3327" max="3327" width="16.42578125" style="2" customWidth="1"/>
    <col min="3328" max="3328" width="10.28515625" style="2" customWidth="1"/>
    <col min="3329" max="3329" width="10.7109375" style="2" customWidth="1"/>
    <col min="3330" max="3330" width="76.5703125" style="2" customWidth="1"/>
    <col min="3331" max="3580" width="9.140625" style="2"/>
    <col min="3581" max="3581" width="4" style="2" customWidth="1"/>
    <col min="3582" max="3582" width="34" style="2" customWidth="1"/>
    <col min="3583" max="3583" width="16.42578125" style="2" customWidth="1"/>
    <col min="3584" max="3584" width="10.28515625" style="2" customWidth="1"/>
    <col min="3585" max="3585" width="10.7109375" style="2" customWidth="1"/>
    <col min="3586" max="3586" width="76.5703125" style="2" customWidth="1"/>
    <col min="3587" max="3836" width="9.140625" style="2"/>
    <col min="3837" max="3837" width="4" style="2" customWidth="1"/>
    <col min="3838" max="3838" width="34" style="2" customWidth="1"/>
    <col min="3839" max="3839" width="16.42578125" style="2" customWidth="1"/>
    <col min="3840" max="3840" width="10.28515625" style="2" customWidth="1"/>
    <col min="3841" max="3841" width="10.7109375" style="2" customWidth="1"/>
    <col min="3842" max="3842" width="76.5703125" style="2" customWidth="1"/>
    <col min="3843" max="4092" width="9.140625" style="2"/>
    <col min="4093" max="4093" width="4" style="2" customWidth="1"/>
    <col min="4094" max="4094" width="34" style="2" customWidth="1"/>
    <col min="4095" max="4095" width="16.42578125" style="2" customWidth="1"/>
    <col min="4096" max="4096" width="10.28515625" style="2" customWidth="1"/>
    <col min="4097" max="4097" width="10.7109375" style="2" customWidth="1"/>
    <col min="4098" max="4098" width="76.5703125" style="2" customWidth="1"/>
    <col min="4099" max="4348" width="9.140625" style="2"/>
    <col min="4349" max="4349" width="4" style="2" customWidth="1"/>
    <col min="4350" max="4350" width="34" style="2" customWidth="1"/>
    <col min="4351" max="4351" width="16.42578125" style="2" customWidth="1"/>
    <col min="4352" max="4352" width="10.28515625" style="2" customWidth="1"/>
    <col min="4353" max="4353" width="10.7109375" style="2" customWidth="1"/>
    <col min="4354" max="4354" width="76.5703125" style="2" customWidth="1"/>
    <col min="4355" max="4604" width="9.140625" style="2"/>
    <col min="4605" max="4605" width="4" style="2" customWidth="1"/>
    <col min="4606" max="4606" width="34" style="2" customWidth="1"/>
    <col min="4607" max="4607" width="16.42578125" style="2" customWidth="1"/>
    <col min="4608" max="4608" width="10.28515625" style="2" customWidth="1"/>
    <col min="4609" max="4609" width="10.7109375" style="2" customWidth="1"/>
    <col min="4610" max="4610" width="76.5703125" style="2" customWidth="1"/>
    <col min="4611" max="4860" width="9.140625" style="2"/>
    <col min="4861" max="4861" width="4" style="2" customWidth="1"/>
    <col min="4862" max="4862" width="34" style="2" customWidth="1"/>
    <col min="4863" max="4863" width="16.42578125" style="2" customWidth="1"/>
    <col min="4864" max="4864" width="10.28515625" style="2" customWidth="1"/>
    <col min="4865" max="4865" width="10.7109375" style="2" customWidth="1"/>
    <col min="4866" max="4866" width="76.5703125" style="2" customWidth="1"/>
    <col min="4867" max="5116" width="9.140625" style="2"/>
    <col min="5117" max="5117" width="4" style="2" customWidth="1"/>
    <col min="5118" max="5118" width="34" style="2" customWidth="1"/>
    <col min="5119" max="5119" width="16.42578125" style="2" customWidth="1"/>
    <col min="5120" max="5120" width="10.28515625" style="2" customWidth="1"/>
    <col min="5121" max="5121" width="10.7109375" style="2" customWidth="1"/>
    <col min="5122" max="5122" width="76.5703125" style="2" customWidth="1"/>
    <col min="5123" max="5372" width="9.140625" style="2"/>
    <col min="5373" max="5373" width="4" style="2" customWidth="1"/>
    <col min="5374" max="5374" width="34" style="2" customWidth="1"/>
    <col min="5375" max="5375" width="16.42578125" style="2" customWidth="1"/>
    <col min="5376" max="5376" width="10.28515625" style="2" customWidth="1"/>
    <col min="5377" max="5377" width="10.7109375" style="2" customWidth="1"/>
    <col min="5378" max="5378" width="76.5703125" style="2" customWidth="1"/>
    <col min="5379" max="5628" width="9.140625" style="2"/>
    <col min="5629" max="5629" width="4" style="2" customWidth="1"/>
    <col min="5630" max="5630" width="34" style="2" customWidth="1"/>
    <col min="5631" max="5631" width="16.42578125" style="2" customWidth="1"/>
    <col min="5632" max="5632" width="10.28515625" style="2" customWidth="1"/>
    <col min="5633" max="5633" width="10.7109375" style="2" customWidth="1"/>
    <col min="5634" max="5634" width="76.5703125" style="2" customWidth="1"/>
    <col min="5635" max="5884" width="9.140625" style="2"/>
    <col min="5885" max="5885" width="4" style="2" customWidth="1"/>
    <col min="5886" max="5886" width="34" style="2" customWidth="1"/>
    <col min="5887" max="5887" width="16.42578125" style="2" customWidth="1"/>
    <col min="5888" max="5888" width="10.28515625" style="2" customWidth="1"/>
    <col min="5889" max="5889" width="10.7109375" style="2" customWidth="1"/>
    <col min="5890" max="5890" width="76.5703125" style="2" customWidth="1"/>
    <col min="5891" max="6140" width="9.140625" style="2"/>
    <col min="6141" max="6141" width="4" style="2" customWidth="1"/>
    <col min="6142" max="6142" width="34" style="2" customWidth="1"/>
    <col min="6143" max="6143" width="16.42578125" style="2" customWidth="1"/>
    <col min="6144" max="6144" width="10.28515625" style="2" customWidth="1"/>
    <col min="6145" max="6145" width="10.7109375" style="2" customWidth="1"/>
    <col min="6146" max="6146" width="76.5703125" style="2" customWidth="1"/>
    <col min="6147" max="6396" width="9.140625" style="2"/>
    <col min="6397" max="6397" width="4" style="2" customWidth="1"/>
    <col min="6398" max="6398" width="34" style="2" customWidth="1"/>
    <col min="6399" max="6399" width="16.42578125" style="2" customWidth="1"/>
    <col min="6400" max="6400" width="10.28515625" style="2" customWidth="1"/>
    <col min="6401" max="6401" width="10.7109375" style="2" customWidth="1"/>
    <col min="6402" max="6402" width="76.5703125" style="2" customWidth="1"/>
    <col min="6403" max="6652" width="9.140625" style="2"/>
    <col min="6653" max="6653" width="4" style="2" customWidth="1"/>
    <col min="6654" max="6654" width="34" style="2" customWidth="1"/>
    <col min="6655" max="6655" width="16.42578125" style="2" customWidth="1"/>
    <col min="6656" max="6656" width="10.28515625" style="2" customWidth="1"/>
    <col min="6657" max="6657" width="10.7109375" style="2" customWidth="1"/>
    <col min="6658" max="6658" width="76.5703125" style="2" customWidth="1"/>
    <col min="6659" max="6908" width="9.140625" style="2"/>
    <col min="6909" max="6909" width="4" style="2" customWidth="1"/>
    <col min="6910" max="6910" width="34" style="2" customWidth="1"/>
    <col min="6911" max="6911" width="16.42578125" style="2" customWidth="1"/>
    <col min="6912" max="6912" width="10.28515625" style="2" customWidth="1"/>
    <col min="6913" max="6913" width="10.7109375" style="2" customWidth="1"/>
    <col min="6914" max="6914" width="76.5703125" style="2" customWidth="1"/>
    <col min="6915" max="7164" width="9.140625" style="2"/>
    <col min="7165" max="7165" width="4" style="2" customWidth="1"/>
    <col min="7166" max="7166" width="34" style="2" customWidth="1"/>
    <col min="7167" max="7167" width="16.42578125" style="2" customWidth="1"/>
    <col min="7168" max="7168" width="10.28515625" style="2" customWidth="1"/>
    <col min="7169" max="7169" width="10.7109375" style="2" customWidth="1"/>
    <col min="7170" max="7170" width="76.5703125" style="2" customWidth="1"/>
    <col min="7171" max="7420" width="9.140625" style="2"/>
    <col min="7421" max="7421" width="4" style="2" customWidth="1"/>
    <col min="7422" max="7422" width="34" style="2" customWidth="1"/>
    <col min="7423" max="7423" width="16.42578125" style="2" customWidth="1"/>
    <col min="7424" max="7424" width="10.28515625" style="2" customWidth="1"/>
    <col min="7425" max="7425" width="10.7109375" style="2" customWidth="1"/>
    <col min="7426" max="7426" width="76.5703125" style="2" customWidth="1"/>
    <col min="7427" max="7676" width="9.140625" style="2"/>
    <col min="7677" max="7677" width="4" style="2" customWidth="1"/>
    <col min="7678" max="7678" width="34" style="2" customWidth="1"/>
    <col min="7679" max="7679" width="16.42578125" style="2" customWidth="1"/>
    <col min="7680" max="7680" width="10.28515625" style="2" customWidth="1"/>
    <col min="7681" max="7681" width="10.7109375" style="2" customWidth="1"/>
    <col min="7682" max="7682" width="76.5703125" style="2" customWidth="1"/>
    <col min="7683" max="7932" width="9.140625" style="2"/>
    <col min="7933" max="7933" width="4" style="2" customWidth="1"/>
    <col min="7934" max="7934" width="34" style="2" customWidth="1"/>
    <col min="7935" max="7935" width="16.42578125" style="2" customWidth="1"/>
    <col min="7936" max="7936" width="10.28515625" style="2" customWidth="1"/>
    <col min="7937" max="7937" width="10.7109375" style="2" customWidth="1"/>
    <col min="7938" max="7938" width="76.5703125" style="2" customWidth="1"/>
    <col min="7939" max="8188" width="9.140625" style="2"/>
    <col min="8189" max="8189" width="4" style="2" customWidth="1"/>
    <col min="8190" max="8190" width="34" style="2" customWidth="1"/>
    <col min="8191" max="8191" width="16.42578125" style="2" customWidth="1"/>
    <col min="8192" max="8192" width="10.28515625" style="2" customWidth="1"/>
    <col min="8193" max="8193" width="10.7109375" style="2" customWidth="1"/>
    <col min="8194" max="8194" width="76.5703125" style="2" customWidth="1"/>
    <col min="8195" max="8444" width="9.140625" style="2"/>
    <col min="8445" max="8445" width="4" style="2" customWidth="1"/>
    <col min="8446" max="8446" width="34" style="2" customWidth="1"/>
    <col min="8447" max="8447" width="16.42578125" style="2" customWidth="1"/>
    <col min="8448" max="8448" width="10.28515625" style="2" customWidth="1"/>
    <col min="8449" max="8449" width="10.7109375" style="2" customWidth="1"/>
    <col min="8450" max="8450" width="76.5703125" style="2" customWidth="1"/>
    <col min="8451" max="8700" width="9.140625" style="2"/>
    <col min="8701" max="8701" width="4" style="2" customWidth="1"/>
    <col min="8702" max="8702" width="34" style="2" customWidth="1"/>
    <col min="8703" max="8703" width="16.42578125" style="2" customWidth="1"/>
    <col min="8704" max="8704" width="10.28515625" style="2" customWidth="1"/>
    <col min="8705" max="8705" width="10.7109375" style="2" customWidth="1"/>
    <col min="8706" max="8706" width="76.5703125" style="2" customWidth="1"/>
    <col min="8707" max="8956" width="9.140625" style="2"/>
    <col min="8957" max="8957" width="4" style="2" customWidth="1"/>
    <col min="8958" max="8958" width="34" style="2" customWidth="1"/>
    <col min="8959" max="8959" width="16.42578125" style="2" customWidth="1"/>
    <col min="8960" max="8960" width="10.28515625" style="2" customWidth="1"/>
    <col min="8961" max="8961" width="10.7109375" style="2" customWidth="1"/>
    <col min="8962" max="8962" width="76.5703125" style="2" customWidth="1"/>
    <col min="8963" max="9212" width="9.140625" style="2"/>
    <col min="9213" max="9213" width="4" style="2" customWidth="1"/>
    <col min="9214" max="9214" width="34" style="2" customWidth="1"/>
    <col min="9215" max="9215" width="16.42578125" style="2" customWidth="1"/>
    <col min="9216" max="9216" width="10.28515625" style="2" customWidth="1"/>
    <col min="9217" max="9217" width="10.7109375" style="2" customWidth="1"/>
    <col min="9218" max="9218" width="76.5703125" style="2" customWidth="1"/>
    <col min="9219" max="9468" width="9.140625" style="2"/>
    <col min="9469" max="9469" width="4" style="2" customWidth="1"/>
    <col min="9470" max="9470" width="34" style="2" customWidth="1"/>
    <col min="9471" max="9471" width="16.42578125" style="2" customWidth="1"/>
    <col min="9472" max="9472" width="10.28515625" style="2" customWidth="1"/>
    <col min="9473" max="9473" width="10.7109375" style="2" customWidth="1"/>
    <col min="9474" max="9474" width="76.5703125" style="2" customWidth="1"/>
    <col min="9475" max="9724" width="9.140625" style="2"/>
    <col min="9725" max="9725" width="4" style="2" customWidth="1"/>
    <col min="9726" max="9726" width="34" style="2" customWidth="1"/>
    <col min="9727" max="9727" width="16.42578125" style="2" customWidth="1"/>
    <col min="9728" max="9728" width="10.28515625" style="2" customWidth="1"/>
    <col min="9729" max="9729" width="10.7109375" style="2" customWidth="1"/>
    <col min="9730" max="9730" width="76.5703125" style="2" customWidth="1"/>
    <col min="9731" max="9980" width="9.140625" style="2"/>
    <col min="9981" max="9981" width="4" style="2" customWidth="1"/>
    <col min="9982" max="9982" width="34" style="2" customWidth="1"/>
    <col min="9983" max="9983" width="16.42578125" style="2" customWidth="1"/>
    <col min="9984" max="9984" width="10.28515625" style="2" customWidth="1"/>
    <col min="9985" max="9985" width="10.7109375" style="2" customWidth="1"/>
    <col min="9986" max="9986" width="76.5703125" style="2" customWidth="1"/>
    <col min="9987" max="10236" width="9.140625" style="2"/>
    <col min="10237" max="10237" width="4" style="2" customWidth="1"/>
    <col min="10238" max="10238" width="34" style="2" customWidth="1"/>
    <col min="10239" max="10239" width="16.42578125" style="2" customWidth="1"/>
    <col min="10240" max="10240" width="10.28515625" style="2" customWidth="1"/>
    <col min="10241" max="10241" width="10.7109375" style="2" customWidth="1"/>
    <col min="10242" max="10242" width="76.5703125" style="2" customWidth="1"/>
    <col min="10243" max="10492" width="9.140625" style="2"/>
    <col min="10493" max="10493" width="4" style="2" customWidth="1"/>
    <col min="10494" max="10494" width="34" style="2" customWidth="1"/>
    <col min="10495" max="10495" width="16.42578125" style="2" customWidth="1"/>
    <col min="10496" max="10496" width="10.28515625" style="2" customWidth="1"/>
    <col min="10497" max="10497" width="10.7109375" style="2" customWidth="1"/>
    <col min="10498" max="10498" width="76.5703125" style="2" customWidth="1"/>
    <col min="10499" max="10748" width="9.140625" style="2"/>
    <col min="10749" max="10749" width="4" style="2" customWidth="1"/>
    <col min="10750" max="10750" width="34" style="2" customWidth="1"/>
    <col min="10751" max="10751" width="16.42578125" style="2" customWidth="1"/>
    <col min="10752" max="10752" width="10.28515625" style="2" customWidth="1"/>
    <col min="10753" max="10753" width="10.7109375" style="2" customWidth="1"/>
    <col min="10754" max="10754" width="76.5703125" style="2" customWidth="1"/>
    <col min="10755" max="11004" width="9.140625" style="2"/>
    <col min="11005" max="11005" width="4" style="2" customWidth="1"/>
    <col min="11006" max="11006" width="34" style="2" customWidth="1"/>
    <col min="11007" max="11007" width="16.42578125" style="2" customWidth="1"/>
    <col min="11008" max="11008" width="10.28515625" style="2" customWidth="1"/>
    <col min="11009" max="11009" width="10.7109375" style="2" customWidth="1"/>
    <col min="11010" max="11010" width="76.5703125" style="2" customWidth="1"/>
    <col min="11011" max="11260" width="9.140625" style="2"/>
    <col min="11261" max="11261" width="4" style="2" customWidth="1"/>
    <col min="11262" max="11262" width="34" style="2" customWidth="1"/>
    <col min="11263" max="11263" width="16.42578125" style="2" customWidth="1"/>
    <col min="11264" max="11264" width="10.28515625" style="2" customWidth="1"/>
    <col min="11265" max="11265" width="10.7109375" style="2" customWidth="1"/>
    <col min="11266" max="11266" width="76.5703125" style="2" customWidth="1"/>
    <col min="11267" max="11516" width="9.140625" style="2"/>
    <col min="11517" max="11517" width="4" style="2" customWidth="1"/>
    <col min="11518" max="11518" width="34" style="2" customWidth="1"/>
    <col min="11519" max="11519" width="16.42578125" style="2" customWidth="1"/>
    <col min="11520" max="11520" width="10.28515625" style="2" customWidth="1"/>
    <col min="11521" max="11521" width="10.7109375" style="2" customWidth="1"/>
    <col min="11522" max="11522" width="76.5703125" style="2" customWidth="1"/>
    <col min="11523" max="11772" width="9.140625" style="2"/>
    <col min="11773" max="11773" width="4" style="2" customWidth="1"/>
    <col min="11774" max="11774" width="34" style="2" customWidth="1"/>
    <col min="11775" max="11775" width="16.42578125" style="2" customWidth="1"/>
    <col min="11776" max="11776" width="10.28515625" style="2" customWidth="1"/>
    <col min="11777" max="11777" width="10.7109375" style="2" customWidth="1"/>
    <col min="11778" max="11778" width="76.5703125" style="2" customWidth="1"/>
    <col min="11779" max="12028" width="9.140625" style="2"/>
    <col min="12029" max="12029" width="4" style="2" customWidth="1"/>
    <col min="12030" max="12030" width="34" style="2" customWidth="1"/>
    <col min="12031" max="12031" width="16.42578125" style="2" customWidth="1"/>
    <col min="12032" max="12032" width="10.28515625" style="2" customWidth="1"/>
    <col min="12033" max="12033" width="10.7109375" style="2" customWidth="1"/>
    <col min="12034" max="12034" width="76.5703125" style="2" customWidth="1"/>
    <col min="12035" max="12284" width="9.140625" style="2"/>
    <col min="12285" max="12285" width="4" style="2" customWidth="1"/>
    <col min="12286" max="12286" width="34" style="2" customWidth="1"/>
    <col min="12287" max="12287" width="16.42578125" style="2" customWidth="1"/>
    <col min="12288" max="12288" width="10.28515625" style="2" customWidth="1"/>
    <col min="12289" max="12289" width="10.7109375" style="2" customWidth="1"/>
    <col min="12290" max="12290" width="76.5703125" style="2" customWidth="1"/>
    <col min="12291" max="12540" width="9.140625" style="2"/>
    <col min="12541" max="12541" width="4" style="2" customWidth="1"/>
    <col min="12542" max="12542" width="34" style="2" customWidth="1"/>
    <col min="12543" max="12543" width="16.42578125" style="2" customWidth="1"/>
    <col min="12544" max="12544" width="10.28515625" style="2" customWidth="1"/>
    <col min="12545" max="12545" width="10.7109375" style="2" customWidth="1"/>
    <col min="12546" max="12546" width="76.5703125" style="2" customWidth="1"/>
    <col min="12547" max="12796" width="9.140625" style="2"/>
    <col min="12797" max="12797" width="4" style="2" customWidth="1"/>
    <col min="12798" max="12798" width="34" style="2" customWidth="1"/>
    <col min="12799" max="12799" width="16.42578125" style="2" customWidth="1"/>
    <col min="12800" max="12800" width="10.28515625" style="2" customWidth="1"/>
    <col min="12801" max="12801" width="10.7109375" style="2" customWidth="1"/>
    <col min="12802" max="12802" width="76.5703125" style="2" customWidth="1"/>
    <col min="12803" max="13052" width="9.140625" style="2"/>
    <col min="13053" max="13053" width="4" style="2" customWidth="1"/>
    <col min="13054" max="13054" width="34" style="2" customWidth="1"/>
    <col min="13055" max="13055" width="16.42578125" style="2" customWidth="1"/>
    <col min="13056" max="13056" width="10.28515625" style="2" customWidth="1"/>
    <col min="13057" max="13057" width="10.7109375" style="2" customWidth="1"/>
    <col min="13058" max="13058" width="76.5703125" style="2" customWidth="1"/>
    <col min="13059" max="13308" width="9.140625" style="2"/>
    <col min="13309" max="13309" width="4" style="2" customWidth="1"/>
    <col min="13310" max="13310" width="34" style="2" customWidth="1"/>
    <col min="13311" max="13311" width="16.42578125" style="2" customWidth="1"/>
    <col min="13312" max="13312" width="10.28515625" style="2" customWidth="1"/>
    <col min="13313" max="13313" width="10.7109375" style="2" customWidth="1"/>
    <col min="13314" max="13314" width="76.5703125" style="2" customWidth="1"/>
    <col min="13315" max="13564" width="9.140625" style="2"/>
    <col min="13565" max="13565" width="4" style="2" customWidth="1"/>
    <col min="13566" max="13566" width="34" style="2" customWidth="1"/>
    <col min="13567" max="13567" width="16.42578125" style="2" customWidth="1"/>
    <col min="13568" max="13568" width="10.28515625" style="2" customWidth="1"/>
    <col min="13569" max="13569" width="10.7109375" style="2" customWidth="1"/>
    <col min="13570" max="13570" width="76.5703125" style="2" customWidth="1"/>
    <col min="13571" max="13820" width="9.140625" style="2"/>
    <col min="13821" max="13821" width="4" style="2" customWidth="1"/>
    <col min="13822" max="13822" width="34" style="2" customWidth="1"/>
    <col min="13823" max="13823" width="16.42578125" style="2" customWidth="1"/>
    <col min="13824" max="13824" width="10.28515625" style="2" customWidth="1"/>
    <col min="13825" max="13825" width="10.7109375" style="2" customWidth="1"/>
    <col min="13826" max="13826" width="76.5703125" style="2" customWidth="1"/>
    <col min="13827" max="14076" width="9.140625" style="2"/>
    <col min="14077" max="14077" width="4" style="2" customWidth="1"/>
    <col min="14078" max="14078" width="34" style="2" customWidth="1"/>
    <col min="14079" max="14079" width="16.42578125" style="2" customWidth="1"/>
    <col min="14080" max="14080" width="10.28515625" style="2" customWidth="1"/>
    <col min="14081" max="14081" width="10.7109375" style="2" customWidth="1"/>
    <col min="14082" max="14082" width="76.5703125" style="2" customWidth="1"/>
    <col min="14083" max="14332" width="9.140625" style="2"/>
    <col min="14333" max="14333" width="4" style="2" customWidth="1"/>
    <col min="14334" max="14334" width="34" style="2" customWidth="1"/>
    <col min="14335" max="14335" width="16.42578125" style="2" customWidth="1"/>
    <col min="14336" max="14336" width="10.28515625" style="2" customWidth="1"/>
    <col min="14337" max="14337" width="10.7109375" style="2" customWidth="1"/>
    <col min="14338" max="14338" width="76.5703125" style="2" customWidth="1"/>
    <col min="14339" max="14588" width="9.140625" style="2"/>
    <col min="14589" max="14589" width="4" style="2" customWidth="1"/>
    <col min="14590" max="14590" width="34" style="2" customWidth="1"/>
    <col min="14591" max="14591" width="16.42578125" style="2" customWidth="1"/>
    <col min="14592" max="14592" width="10.28515625" style="2" customWidth="1"/>
    <col min="14593" max="14593" width="10.7109375" style="2" customWidth="1"/>
    <col min="14594" max="14594" width="76.5703125" style="2" customWidth="1"/>
    <col min="14595" max="14844" width="9.140625" style="2"/>
    <col min="14845" max="14845" width="4" style="2" customWidth="1"/>
    <col min="14846" max="14846" width="34" style="2" customWidth="1"/>
    <col min="14847" max="14847" width="16.42578125" style="2" customWidth="1"/>
    <col min="14848" max="14848" width="10.28515625" style="2" customWidth="1"/>
    <col min="14849" max="14849" width="10.7109375" style="2" customWidth="1"/>
    <col min="14850" max="14850" width="76.5703125" style="2" customWidth="1"/>
    <col min="14851" max="15100" width="9.140625" style="2"/>
    <col min="15101" max="15101" width="4" style="2" customWidth="1"/>
    <col min="15102" max="15102" width="34" style="2" customWidth="1"/>
    <col min="15103" max="15103" width="16.42578125" style="2" customWidth="1"/>
    <col min="15104" max="15104" width="10.28515625" style="2" customWidth="1"/>
    <col min="15105" max="15105" width="10.7109375" style="2" customWidth="1"/>
    <col min="15106" max="15106" width="76.5703125" style="2" customWidth="1"/>
    <col min="15107" max="15356" width="9.140625" style="2"/>
    <col min="15357" max="15357" width="4" style="2" customWidth="1"/>
    <col min="15358" max="15358" width="34" style="2" customWidth="1"/>
    <col min="15359" max="15359" width="16.42578125" style="2" customWidth="1"/>
    <col min="15360" max="15360" width="10.28515625" style="2" customWidth="1"/>
    <col min="15361" max="15361" width="10.7109375" style="2" customWidth="1"/>
    <col min="15362" max="15362" width="76.5703125" style="2" customWidth="1"/>
    <col min="15363" max="15612" width="9.140625" style="2"/>
    <col min="15613" max="15613" width="4" style="2" customWidth="1"/>
    <col min="15614" max="15614" width="34" style="2" customWidth="1"/>
    <col min="15615" max="15615" width="16.42578125" style="2" customWidth="1"/>
    <col min="15616" max="15616" width="10.28515625" style="2" customWidth="1"/>
    <col min="15617" max="15617" width="10.7109375" style="2" customWidth="1"/>
    <col min="15618" max="15618" width="76.5703125" style="2" customWidth="1"/>
    <col min="15619" max="15868" width="9.140625" style="2"/>
    <col min="15869" max="15869" width="4" style="2" customWidth="1"/>
    <col min="15870" max="15870" width="34" style="2" customWidth="1"/>
    <col min="15871" max="15871" width="16.42578125" style="2" customWidth="1"/>
    <col min="15872" max="15872" width="10.28515625" style="2" customWidth="1"/>
    <col min="15873" max="15873" width="10.7109375" style="2" customWidth="1"/>
    <col min="15874" max="15874" width="76.5703125" style="2" customWidth="1"/>
    <col min="15875" max="16124" width="9.140625" style="2"/>
    <col min="16125" max="16125" width="4" style="2" customWidth="1"/>
    <col min="16126" max="16126" width="34" style="2" customWidth="1"/>
    <col min="16127" max="16127" width="16.42578125" style="2" customWidth="1"/>
    <col min="16128" max="16128" width="10.28515625" style="2" customWidth="1"/>
    <col min="16129" max="16129" width="10.7109375" style="2" customWidth="1"/>
    <col min="16130" max="16130" width="76.5703125" style="2" customWidth="1"/>
    <col min="16131" max="16384" width="9.140625" style="2"/>
  </cols>
  <sheetData>
    <row r="1" spans="1:6" ht="18.75" customHeight="1" x14ac:dyDescent="0.25">
      <c r="A1" s="16"/>
      <c r="B1" s="17"/>
      <c r="C1" s="18"/>
      <c r="D1" s="18"/>
      <c r="E1" s="18"/>
      <c r="F1" s="19" t="s">
        <v>12</v>
      </c>
    </row>
    <row r="2" spans="1:6" ht="39" customHeight="1" x14ac:dyDescent="0.25">
      <c r="A2" s="425" t="s">
        <v>1325</v>
      </c>
      <c r="B2" s="425"/>
      <c r="C2" s="425"/>
      <c r="D2" s="425"/>
      <c r="E2" s="425"/>
      <c r="F2" s="425"/>
    </row>
    <row r="3" spans="1:6" ht="52.5" customHeight="1" x14ac:dyDescent="0.25">
      <c r="A3" s="426" t="s">
        <v>1</v>
      </c>
      <c r="B3" s="426" t="s">
        <v>13</v>
      </c>
      <c r="C3" s="447" t="s">
        <v>14</v>
      </c>
      <c r="D3" s="447"/>
      <c r="E3" s="447"/>
      <c r="F3" s="447" t="s">
        <v>6</v>
      </c>
    </row>
    <row r="4" spans="1:6" ht="18.75" customHeight="1" x14ac:dyDescent="0.25">
      <c r="A4" s="426"/>
      <c r="B4" s="426"/>
      <c r="C4" s="426" t="s">
        <v>7</v>
      </c>
      <c r="D4" s="426" t="s">
        <v>8</v>
      </c>
      <c r="E4" s="426"/>
      <c r="F4" s="447"/>
    </row>
    <row r="5" spans="1:6" ht="17.25" customHeight="1" x14ac:dyDescent="0.25">
      <c r="A5" s="426"/>
      <c r="B5" s="426"/>
      <c r="C5" s="426"/>
      <c r="D5" s="3" t="s">
        <v>9</v>
      </c>
      <c r="E5" s="3" t="s">
        <v>10</v>
      </c>
      <c r="F5" s="447"/>
    </row>
    <row r="6" spans="1:6" s="6" customFormat="1" ht="14.25" customHeight="1" x14ac:dyDescent="0.25">
      <c r="A6" s="4">
        <v>1</v>
      </c>
      <c r="B6" s="5">
        <v>2</v>
      </c>
      <c r="C6" s="5">
        <v>3</v>
      </c>
      <c r="D6" s="5">
        <v>4</v>
      </c>
      <c r="E6" s="5">
        <v>5</v>
      </c>
      <c r="F6" s="5">
        <v>6</v>
      </c>
    </row>
    <row r="7" spans="1:6" ht="47.25" customHeight="1" x14ac:dyDescent="0.25">
      <c r="A7" s="444" t="s">
        <v>847</v>
      </c>
      <c r="B7" s="445"/>
      <c r="C7" s="445"/>
      <c r="D7" s="445"/>
      <c r="E7" s="445"/>
      <c r="F7" s="446"/>
    </row>
    <row r="8" spans="1:6" ht="23.25" customHeight="1" x14ac:dyDescent="0.25">
      <c r="A8" s="438" t="s">
        <v>848</v>
      </c>
      <c r="B8" s="439"/>
      <c r="C8" s="439"/>
      <c r="D8" s="439"/>
      <c r="E8" s="439"/>
      <c r="F8" s="439"/>
    </row>
    <row r="9" spans="1:6" ht="23.25" customHeight="1" x14ac:dyDescent="0.25">
      <c r="A9" s="440" t="s">
        <v>358</v>
      </c>
      <c r="B9" s="441"/>
      <c r="C9" s="441"/>
      <c r="D9" s="441"/>
      <c r="E9" s="441"/>
      <c r="F9" s="441"/>
    </row>
    <row r="10" spans="1:6" ht="23.25" customHeight="1" x14ac:dyDescent="0.25">
      <c r="A10" s="129">
        <v>1</v>
      </c>
      <c r="B10" s="445" t="s">
        <v>849</v>
      </c>
      <c r="C10" s="445"/>
      <c r="D10" s="445"/>
      <c r="E10" s="445"/>
      <c r="F10" s="446"/>
    </row>
    <row r="11" spans="1:6" ht="21.75" customHeight="1" x14ac:dyDescent="0.25">
      <c r="A11" s="242" t="s">
        <v>58</v>
      </c>
      <c r="B11" s="9" t="s">
        <v>850</v>
      </c>
      <c r="C11" s="241" t="s">
        <v>151</v>
      </c>
      <c r="D11" s="241" t="s">
        <v>151</v>
      </c>
      <c r="E11" s="241" t="s">
        <v>151</v>
      </c>
      <c r="F11" s="241" t="s">
        <v>151</v>
      </c>
    </row>
    <row r="12" spans="1:6" ht="21" customHeight="1" x14ac:dyDescent="0.25">
      <c r="A12" s="8" t="s">
        <v>62</v>
      </c>
      <c r="B12" s="9" t="s">
        <v>851</v>
      </c>
      <c r="C12" s="135">
        <v>7.4820000000000002</v>
      </c>
      <c r="D12" s="241" t="s">
        <v>151</v>
      </c>
      <c r="E12" s="241" t="s">
        <v>151</v>
      </c>
      <c r="F12" s="241" t="s">
        <v>151</v>
      </c>
    </row>
    <row r="13" spans="1:6" ht="21" customHeight="1" x14ac:dyDescent="0.25">
      <c r="A13" s="8" t="s">
        <v>65</v>
      </c>
      <c r="B13" s="9" t="s">
        <v>852</v>
      </c>
      <c r="C13" s="241" t="s">
        <v>151</v>
      </c>
      <c r="D13" s="241" t="s">
        <v>151</v>
      </c>
      <c r="E13" s="241" t="s">
        <v>151</v>
      </c>
      <c r="F13" s="241" t="s">
        <v>151</v>
      </c>
    </row>
    <row r="14" spans="1:6" ht="18" customHeight="1" x14ac:dyDescent="0.25">
      <c r="A14" s="129">
        <v>2</v>
      </c>
      <c r="B14" s="441" t="s">
        <v>853</v>
      </c>
      <c r="C14" s="441"/>
      <c r="D14" s="441"/>
      <c r="E14" s="441"/>
      <c r="F14" s="441"/>
    </row>
    <row r="15" spans="1:6" ht="24.75" customHeight="1" x14ac:dyDescent="0.25">
      <c r="A15" s="8" t="s">
        <v>73</v>
      </c>
      <c r="B15" s="9" t="s">
        <v>854</v>
      </c>
      <c r="C15" s="241" t="s">
        <v>151</v>
      </c>
      <c r="D15" s="241" t="s">
        <v>151</v>
      </c>
      <c r="E15" s="241" t="s">
        <v>151</v>
      </c>
      <c r="F15" s="241" t="s">
        <v>151</v>
      </c>
    </row>
    <row r="16" spans="1:6" ht="24.75" customHeight="1" x14ac:dyDescent="0.25">
      <c r="A16" s="8" t="s">
        <v>76</v>
      </c>
      <c r="B16" s="9" t="s">
        <v>855</v>
      </c>
      <c r="C16" s="135">
        <v>1.1870000000000001</v>
      </c>
      <c r="D16" s="121">
        <v>2</v>
      </c>
      <c r="E16" s="121">
        <v>2</v>
      </c>
      <c r="F16" s="11" t="s">
        <v>1253</v>
      </c>
    </row>
    <row r="17" spans="1:6" ht="25.5" customHeight="1" x14ac:dyDescent="0.25">
      <c r="A17" s="8" t="s">
        <v>79</v>
      </c>
      <c r="B17" s="9" t="s">
        <v>856</v>
      </c>
      <c r="C17" s="241" t="s">
        <v>151</v>
      </c>
      <c r="D17" s="119">
        <v>1.9</v>
      </c>
      <c r="E17" s="119">
        <v>1.9</v>
      </c>
      <c r="F17" s="11" t="s">
        <v>1252</v>
      </c>
    </row>
    <row r="18" spans="1:6" ht="27.75" customHeight="1" outlineLevel="1" x14ac:dyDescent="0.25">
      <c r="A18" s="8" t="s">
        <v>82</v>
      </c>
      <c r="B18" s="9" t="s">
        <v>857</v>
      </c>
      <c r="C18" s="135">
        <v>0.65800000000000003</v>
      </c>
      <c r="D18" s="241" t="s">
        <v>151</v>
      </c>
      <c r="E18" s="241" t="s">
        <v>151</v>
      </c>
      <c r="F18" s="241" t="s">
        <v>151</v>
      </c>
    </row>
    <row r="19" spans="1:6" outlineLevel="1" x14ac:dyDescent="0.25">
      <c r="A19" s="8" t="s">
        <v>85</v>
      </c>
      <c r="B19" s="20" t="s">
        <v>858</v>
      </c>
      <c r="C19" s="135">
        <v>3.8109999999999999</v>
      </c>
      <c r="D19" s="241" t="s">
        <v>151</v>
      </c>
      <c r="E19" s="241" t="s">
        <v>151</v>
      </c>
      <c r="F19" s="241" t="s">
        <v>151</v>
      </c>
    </row>
    <row r="20" spans="1:6" outlineLevel="1" x14ac:dyDescent="0.25">
      <c r="A20" s="8" t="s">
        <v>860</v>
      </c>
      <c r="B20" s="9" t="s">
        <v>852</v>
      </c>
      <c r="C20" s="241" t="s">
        <v>151</v>
      </c>
      <c r="D20" s="241" t="s">
        <v>151</v>
      </c>
      <c r="E20" s="241" t="s">
        <v>151</v>
      </c>
      <c r="F20" s="241" t="s">
        <v>151</v>
      </c>
    </row>
    <row r="21" spans="1:6" outlineLevel="1" x14ac:dyDescent="0.25">
      <c r="A21" s="8" t="s">
        <v>861</v>
      </c>
      <c r="B21" s="9" t="s">
        <v>859</v>
      </c>
      <c r="C21" s="135">
        <v>1.7869999999999999</v>
      </c>
      <c r="D21" s="241" t="s">
        <v>151</v>
      </c>
      <c r="E21" s="241" t="s">
        <v>151</v>
      </c>
      <c r="F21" s="241" t="s">
        <v>151</v>
      </c>
    </row>
    <row r="22" spans="1:6" ht="55.5" customHeight="1" x14ac:dyDescent="0.25">
      <c r="A22" s="129">
        <v>3</v>
      </c>
      <c r="B22" s="406" t="s">
        <v>862</v>
      </c>
      <c r="C22" s="421"/>
      <c r="D22" s="421"/>
      <c r="E22" s="421"/>
      <c r="F22" s="422"/>
    </row>
    <row r="23" spans="1:6" ht="24" customHeight="1" outlineLevel="1" x14ac:dyDescent="0.25">
      <c r="A23" s="8" t="s">
        <v>92</v>
      </c>
      <c r="B23" s="9" t="s">
        <v>863</v>
      </c>
      <c r="C23" s="241" t="s">
        <v>151</v>
      </c>
      <c r="D23" s="241" t="s">
        <v>151</v>
      </c>
      <c r="E23" s="241" t="s">
        <v>151</v>
      </c>
      <c r="F23" s="241" t="s">
        <v>151</v>
      </c>
    </row>
    <row r="24" spans="1:6" ht="27" customHeight="1" outlineLevel="1" x14ac:dyDescent="0.25">
      <c r="A24" s="129">
        <v>4</v>
      </c>
      <c r="B24" s="406" t="s">
        <v>864</v>
      </c>
      <c r="C24" s="421"/>
      <c r="D24" s="421"/>
      <c r="E24" s="421"/>
      <c r="F24" s="422"/>
    </row>
    <row r="25" spans="1:6" ht="16.5" customHeight="1" outlineLevel="1" x14ac:dyDescent="0.25">
      <c r="A25" s="8" t="s">
        <v>109</v>
      </c>
      <c r="B25" s="20" t="s">
        <v>865</v>
      </c>
      <c r="C25" s="123" t="s">
        <v>151</v>
      </c>
      <c r="D25" s="123" t="s">
        <v>151</v>
      </c>
      <c r="E25" s="123" t="s">
        <v>151</v>
      </c>
      <c r="F25" s="123" t="s">
        <v>151</v>
      </c>
    </row>
    <row r="26" spans="1:6" ht="17.25" customHeight="1" outlineLevel="1" x14ac:dyDescent="0.25">
      <c r="A26" s="8" t="s">
        <v>112</v>
      </c>
      <c r="B26" s="20" t="s">
        <v>866</v>
      </c>
      <c r="C26" s="123" t="s">
        <v>151</v>
      </c>
      <c r="D26" s="123" t="s">
        <v>151</v>
      </c>
      <c r="E26" s="123" t="s">
        <v>151</v>
      </c>
      <c r="F26" s="123" t="s">
        <v>151</v>
      </c>
    </row>
    <row r="27" spans="1:6" ht="28.5" customHeight="1" outlineLevel="1" x14ac:dyDescent="0.25">
      <c r="A27" s="8" t="s">
        <v>115</v>
      </c>
      <c r="B27" s="20" t="s">
        <v>867</v>
      </c>
      <c r="C27" s="247">
        <v>0</v>
      </c>
      <c r="D27" s="121">
        <v>100</v>
      </c>
      <c r="E27" s="121">
        <v>100</v>
      </c>
      <c r="F27" s="10" t="s">
        <v>1254</v>
      </c>
    </row>
    <row r="28" spans="1:6" ht="20.25" customHeight="1" outlineLevel="1" x14ac:dyDescent="0.25">
      <c r="A28" s="129">
        <v>5</v>
      </c>
      <c r="B28" s="440" t="s">
        <v>868</v>
      </c>
      <c r="C28" s="440"/>
      <c r="D28" s="440"/>
      <c r="E28" s="440"/>
      <c r="F28" s="440"/>
    </row>
    <row r="29" spans="1:6" ht="38.25" outlineLevel="1" x14ac:dyDescent="0.25">
      <c r="A29" s="8" t="s">
        <v>158</v>
      </c>
      <c r="B29" s="9" t="s">
        <v>857</v>
      </c>
      <c r="C29" s="10"/>
      <c r="D29" s="119">
        <v>1.8</v>
      </c>
      <c r="E29" s="119">
        <v>1.8</v>
      </c>
      <c r="F29" s="13" t="s">
        <v>1256</v>
      </c>
    </row>
    <row r="30" spans="1:6" outlineLevel="1" x14ac:dyDescent="0.25">
      <c r="A30" s="8" t="s">
        <v>869</v>
      </c>
      <c r="B30" s="9" t="s">
        <v>854</v>
      </c>
      <c r="C30" s="241" t="s">
        <v>151</v>
      </c>
      <c r="D30" s="241" t="s">
        <v>151</v>
      </c>
      <c r="E30" s="241" t="s">
        <v>151</v>
      </c>
      <c r="F30" s="241" t="s">
        <v>151</v>
      </c>
    </row>
    <row r="31" spans="1:6" ht="15" customHeight="1" outlineLevel="1" x14ac:dyDescent="0.25">
      <c r="A31" s="129">
        <v>6</v>
      </c>
      <c r="B31" s="440" t="s">
        <v>870</v>
      </c>
      <c r="C31" s="440"/>
      <c r="D31" s="440"/>
      <c r="E31" s="440"/>
      <c r="F31" s="440"/>
    </row>
    <row r="32" spans="1:6" ht="24" customHeight="1" outlineLevel="1" x14ac:dyDescent="0.25">
      <c r="A32" s="8" t="s">
        <v>160</v>
      </c>
      <c r="B32" s="9" t="s">
        <v>871</v>
      </c>
      <c r="C32" s="12"/>
      <c r="D32" s="121">
        <v>200</v>
      </c>
      <c r="E32" s="121">
        <v>200</v>
      </c>
      <c r="F32" s="383" t="s">
        <v>1255</v>
      </c>
    </row>
    <row r="33" spans="1:6" ht="31.5" customHeight="1" outlineLevel="1" x14ac:dyDescent="0.25">
      <c r="A33" s="129">
        <v>7</v>
      </c>
      <c r="B33" s="440" t="s">
        <v>872</v>
      </c>
      <c r="C33" s="440"/>
      <c r="D33" s="440"/>
      <c r="E33" s="440"/>
      <c r="F33" s="440"/>
    </row>
    <row r="34" spans="1:6" outlineLevel="1" x14ac:dyDescent="0.25">
      <c r="A34" s="8" t="s">
        <v>165</v>
      </c>
      <c r="B34" s="9" t="s">
        <v>854</v>
      </c>
      <c r="C34" s="247">
        <v>1</v>
      </c>
      <c r="D34" s="241" t="s">
        <v>151</v>
      </c>
      <c r="E34" s="241" t="s">
        <v>151</v>
      </c>
      <c r="F34" s="241" t="s">
        <v>151</v>
      </c>
    </row>
    <row r="35" spans="1:6" ht="29.25" hidden="1" customHeight="1" x14ac:dyDescent="0.25">
      <c r="B35" s="2" t="s">
        <v>855</v>
      </c>
      <c r="C35" s="14" t="e">
        <f>#REF!+#REF!</f>
        <v>#REF!</v>
      </c>
      <c r="D35" s="241" t="s">
        <v>151</v>
      </c>
      <c r="E35" s="241" t="s">
        <v>151</v>
      </c>
      <c r="F35" s="241" t="s">
        <v>151</v>
      </c>
    </row>
    <row r="36" spans="1:6" ht="29.25" hidden="1" customHeight="1" x14ac:dyDescent="0.25">
      <c r="C36" s="14" t="e">
        <f>#REF!+#REF!</f>
        <v>#REF!</v>
      </c>
      <c r="D36" s="241" t="s">
        <v>151</v>
      </c>
      <c r="E36" s="241" t="s">
        <v>151</v>
      </c>
      <c r="F36" s="241" t="s">
        <v>151</v>
      </c>
    </row>
    <row r="37" spans="1:6" ht="29.25" hidden="1" customHeight="1" x14ac:dyDescent="0.25">
      <c r="C37" s="14" t="e">
        <f>C35/C36*100</f>
        <v>#REF!</v>
      </c>
      <c r="D37" s="241" t="s">
        <v>151</v>
      </c>
      <c r="E37" s="241" t="s">
        <v>151</v>
      </c>
      <c r="F37" s="241" t="s">
        <v>151</v>
      </c>
    </row>
    <row r="38" spans="1:6" ht="29.25" hidden="1" customHeight="1" x14ac:dyDescent="0.25">
      <c r="C38" s="2">
        <v>41.991999999999997</v>
      </c>
      <c r="D38" s="241" t="s">
        <v>151</v>
      </c>
      <c r="E38" s="241" t="s">
        <v>151</v>
      </c>
      <c r="F38" s="241" t="s">
        <v>151</v>
      </c>
    </row>
    <row r="39" spans="1:6" ht="20.25" customHeight="1" x14ac:dyDescent="0.25">
      <c r="A39" s="243" t="s">
        <v>873</v>
      </c>
      <c r="B39" s="244" t="s">
        <v>874</v>
      </c>
      <c r="C39" s="241" t="s">
        <v>151</v>
      </c>
      <c r="D39" s="241" t="s">
        <v>151</v>
      </c>
      <c r="E39" s="241" t="s">
        <v>151</v>
      </c>
      <c r="F39" s="241" t="s">
        <v>151</v>
      </c>
    </row>
    <row r="40" spans="1:6" ht="22.5" customHeight="1" x14ac:dyDescent="0.25">
      <c r="A40" s="15"/>
      <c r="B40" s="443"/>
      <c r="C40" s="443"/>
      <c r="D40" s="443"/>
      <c r="E40" s="443"/>
      <c r="F40" s="443"/>
    </row>
  </sheetData>
  <mergeCells count="18">
    <mergeCell ref="A2:F2"/>
    <mergeCell ref="A3:A5"/>
    <mergeCell ref="B3:B5"/>
    <mergeCell ref="C3:E3"/>
    <mergeCell ref="F3:F5"/>
    <mergeCell ref="C4:C5"/>
    <mergeCell ref="D4:E4"/>
    <mergeCell ref="B40:F40"/>
    <mergeCell ref="A7:F7"/>
    <mergeCell ref="A8:F8"/>
    <mergeCell ref="A9:F9"/>
    <mergeCell ref="B10:F10"/>
    <mergeCell ref="B14:F14"/>
    <mergeCell ref="B28:F28"/>
    <mergeCell ref="B31:F31"/>
    <mergeCell ref="B33:F33"/>
    <mergeCell ref="B22:F22"/>
    <mergeCell ref="B24:F24"/>
  </mergeCells>
  <pageMargins left="0.15748031496062992" right="0.15748031496062992" top="0.23622047244094488" bottom="0.15748031496062992"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T256"/>
  <sheetViews>
    <sheetView topLeftCell="A210" zoomScaleNormal="100" workbookViewId="0">
      <selection activeCell="C214" sqref="C214"/>
    </sheetView>
  </sheetViews>
  <sheetFormatPr defaultRowHeight="12.75" x14ac:dyDescent="0.25"/>
  <cols>
    <col min="1" max="1" width="5.140625" style="212" customWidth="1"/>
    <col min="2" max="2" width="42.7109375" style="151" customWidth="1"/>
    <col min="3" max="3" width="28" style="213" customWidth="1"/>
    <col min="4" max="4" width="18.85546875" style="213" customWidth="1"/>
    <col min="5" max="8" width="10.7109375" style="152" customWidth="1"/>
    <col min="9" max="9" width="35.7109375" style="151" customWidth="1"/>
    <col min="10" max="10" width="30.140625" style="151" customWidth="1"/>
    <col min="11" max="11" width="7" style="213" customWidth="1"/>
    <col min="12" max="13" width="6.7109375" style="214" customWidth="1"/>
    <col min="14" max="15" width="6.7109375" style="372" customWidth="1"/>
    <col min="16" max="19" width="6.7109375" style="214" customWidth="1"/>
    <col min="20" max="20" width="9.140625" style="214"/>
    <col min="21" max="16384" width="9.140625" style="215"/>
  </cols>
  <sheetData>
    <row r="1" spans="1:20" ht="15.75" x14ac:dyDescent="0.25">
      <c r="F1" s="239"/>
      <c r="H1" s="239"/>
      <c r="I1" s="21" t="s">
        <v>15</v>
      </c>
      <c r="J1" s="21"/>
    </row>
    <row r="2" spans="1:20" ht="26.25" customHeight="1" x14ac:dyDescent="0.25">
      <c r="A2" s="452" t="s">
        <v>1324</v>
      </c>
      <c r="B2" s="452"/>
      <c r="C2" s="452"/>
      <c r="D2" s="452"/>
      <c r="E2" s="452"/>
      <c r="F2" s="452"/>
      <c r="G2" s="452"/>
      <c r="H2" s="452"/>
      <c r="I2" s="452"/>
      <c r="J2" s="452"/>
      <c r="K2" s="452"/>
      <c r="L2" s="452"/>
      <c r="M2" s="452"/>
      <c r="N2" s="452"/>
      <c r="O2" s="452"/>
      <c r="P2" s="452"/>
      <c r="Q2" s="452"/>
      <c r="R2" s="452"/>
      <c r="S2" s="452"/>
    </row>
    <row r="3" spans="1:20" x14ac:dyDescent="0.25">
      <c r="A3" s="452"/>
      <c r="B3" s="452"/>
      <c r="C3" s="452"/>
      <c r="D3" s="452"/>
      <c r="E3" s="452"/>
      <c r="F3" s="452"/>
      <c r="G3" s="452"/>
      <c r="H3" s="452"/>
      <c r="I3" s="452"/>
      <c r="J3" s="452"/>
      <c r="K3" s="452"/>
      <c r="L3" s="452"/>
      <c r="M3" s="452"/>
      <c r="N3" s="452"/>
      <c r="O3" s="452"/>
      <c r="P3" s="452"/>
      <c r="Q3" s="452"/>
      <c r="R3" s="452"/>
      <c r="S3" s="452"/>
    </row>
    <row r="4" spans="1:20" x14ac:dyDescent="0.25">
      <c r="A4" s="453"/>
      <c r="B4" s="453"/>
      <c r="C4" s="453"/>
      <c r="D4" s="453"/>
      <c r="E4" s="453"/>
      <c r="F4" s="453"/>
      <c r="G4" s="453"/>
      <c r="H4" s="453"/>
      <c r="I4" s="453"/>
      <c r="J4" s="453"/>
      <c r="K4" s="453"/>
      <c r="L4" s="453"/>
      <c r="M4" s="453"/>
      <c r="N4" s="453"/>
      <c r="O4" s="453"/>
      <c r="P4" s="453"/>
      <c r="Q4" s="453"/>
      <c r="R4" s="453"/>
      <c r="S4" s="453"/>
    </row>
    <row r="5" spans="1:20" x14ac:dyDescent="0.25">
      <c r="A5" s="471" t="s">
        <v>1</v>
      </c>
      <c r="B5" s="464" t="s">
        <v>422</v>
      </c>
      <c r="C5" s="464" t="s">
        <v>423</v>
      </c>
      <c r="D5" s="464" t="s">
        <v>424</v>
      </c>
      <c r="E5" s="462" t="s">
        <v>16</v>
      </c>
      <c r="F5" s="463"/>
      <c r="G5" s="462" t="s">
        <v>17</v>
      </c>
      <c r="H5" s="463"/>
      <c r="I5" s="468" t="s">
        <v>843</v>
      </c>
      <c r="J5" s="469"/>
      <c r="K5" s="468" t="s">
        <v>18</v>
      </c>
      <c r="L5" s="476" t="s">
        <v>1084</v>
      </c>
      <c r="M5" s="476" t="s">
        <v>1085</v>
      </c>
      <c r="N5" s="477" t="s">
        <v>1246</v>
      </c>
      <c r="O5" s="477" t="s">
        <v>1320</v>
      </c>
      <c r="P5" s="476" t="s">
        <v>1086</v>
      </c>
      <c r="Q5" s="476" t="s">
        <v>1087</v>
      </c>
      <c r="R5" s="476" t="s">
        <v>1088</v>
      </c>
      <c r="S5" s="476" t="s">
        <v>1089</v>
      </c>
    </row>
    <row r="6" spans="1:20" ht="42.75" customHeight="1" x14ac:dyDescent="0.25">
      <c r="A6" s="472"/>
      <c r="B6" s="465"/>
      <c r="C6" s="465"/>
      <c r="D6" s="465"/>
      <c r="E6" s="131" t="s">
        <v>19</v>
      </c>
      <c r="F6" s="131" t="s">
        <v>20</v>
      </c>
      <c r="G6" s="131" t="s">
        <v>19</v>
      </c>
      <c r="H6" s="131" t="s">
        <v>20</v>
      </c>
      <c r="I6" s="131" t="s">
        <v>21</v>
      </c>
      <c r="J6" s="131" t="s">
        <v>22</v>
      </c>
      <c r="K6" s="470"/>
      <c r="L6" s="476"/>
      <c r="M6" s="476"/>
      <c r="N6" s="478"/>
      <c r="O6" s="478"/>
      <c r="P6" s="476"/>
      <c r="Q6" s="476"/>
      <c r="R6" s="476"/>
      <c r="S6" s="476"/>
    </row>
    <row r="7" spans="1:20" s="157" customFormat="1" x14ac:dyDescent="0.25">
      <c r="A7" s="166"/>
      <c r="B7" s="454" t="s">
        <v>425</v>
      </c>
      <c r="C7" s="455"/>
      <c r="D7" s="455"/>
      <c r="E7" s="455"/>
      <c r="F7" s="455"/>
      <c r="G7" s="455"/>
      <c r="H7" s="455"/>
      <c r="I7" s="455"/>
      <c r="J7" s="455"/>
      <c r="K7" s="455"/>
      <c r="L7" s="476"/>
      <c r="M7" s="476"/>
      <c r="N7" s="479"/>
      <c r="O7" s="479"/>
      <c r="P7" s="476"/>
      <c r="Q7" s="476"/>
      <c r="R7" s="476"/>
      <c r="S7" s="476"/>
      <c r="T7" s="156"/>
    </row>
    <row r="8" spans="1:20" s="157" customFormat="1" x14ac:dyDescent="0.25">
      <c r="A8" s="166"/>
      <c r="B8" s="448" t="s">
        <v>426</v>
      </c>
      <c r="C8" s="449"/>
      <c r="D8" s="449"/>
      <c r="E8" s="449"/>
      <c r="F8" s="449"/>
      <c r="G8" s="449"/>
      <c r="H8" s="449"/>
      <c r="I8" s="449"/>
      <c r="J8" s="449"/>
      <c r="K8" s="449"/>
      <c r="L8" s="117"/>
      <c r="M8" s="117"/>
      <c r="N8" s="373"/>
      <c r="O8" s="373"/>
      <c r="P8" s="117"/>
      <c r="Q8" s="117"/>
      <c r="R8" s="117"/>
      <c r="S8" s="117"/>
      <c r="T8" s="156"/>
    </row>
    <row r="9" spans="1:20" s="173" customFormat="1" ht="51" x14ac:dyDescent="0.25">
      <c r="A9" s="166">
        <v>1</v>
      </c>
      <c r="B9" s="224" t="s">
        <v>427</v>
      </c>
      <c r="C9" s="188" t="s">
        <v>428</v>
      </c>
      <c r="D9" s="188" t="s">
        <v>429</v>
      </c>
      <c r="E9" s="171">
        <v>42736</v>
      </c>
      <c r="F9" s="171">
        <v>43100</v>
      </c>
      <c r="G9" s="171">
        <v>42736</v>
      </c>
      <c r="H9" s="171">
        <v>43100</v>
      </c>
      <c r="I9" s="227" t="s">
        <v>844</v>
      </c>
      <c r="J9" s="161" t="s">
        <v>1071</v>
      </c>
      <c r="K9" s="327" t="s">
        <v>1069</v>
      </c>
      <c r="L9" s="335">
        <v>1</v>
      </c>
      <c r="M9" s="335">
        <v>1</v>
      </c>
      <c r="N9" s="374">
        <v>1</v>
      </c>
      <c r="O9" s="374">
        <v>1</v>
      </c>
      <c r="P9" s="335"/>
      <c r="Q9" s="335"/>
      <c r="R9" s="335"/>
      <c r="S9" s="335"/>
      <c r="T9" s="172"/>
    </row>
    <row r="10" spans="1:20" s="157" customFormat="1" ht="76.5" x14ac:dyDescent="0.25">
      <c r="A10" s="191"/>
      <c r="B10" s="159" t="s">
        <v>430</v>
      </c>
      <c r="C10" s="160" t="s">
        <v>428</v>
      </c>
      <c r="D10" s="160" t="s">
        <v>431</v>
      </c>
      <c r="E10" s="162">
        <v>42736</v>
      </c>
      <c r="F10" s="162">
        <v>43100</v>
      </c>
      <c r="G10" s="162">
        <v>42736</v>
      </c>
      <c r="H10" s="162">
        <v>43100</v>
      </c>
      <c r="I10" s="161" t="s">
        <v>845</v>
      </c>
      <c r="J10" s="161" t="s">
        <v>1329</v>
      </c>
      <c r="K10" s="327" t="s">
        <v>1069</v>
      </c>
      <c r="L10" s="117"/>
      <c r="M10" s="117"/>
      <c r="N10" s="373"/>
      <c r="O10" s="373"/>
      <c r="P10" s="117">
        <v>1</v>
      </c>
      <c r="Q10" s="117">
        <v>1</v>
      </c>
      <c r="R10" s="117"/>
      <c r="S10" s="117"/>
      <c r="T10" s="156"/>
    </row>
    <row r="11" spans="1:20" s="157" customFormat="1" ht="102" x14ac:dyDescent="0.25">
      <c r="A11" s="158"/>
      <c r="B11" s="153" t="s">
        <v>432</v>
      </c>
      <c r="C11" s="160" t="s">
        <v>428</v>
      </c>
      <c r="D11" s="160" t="s">
        <v>429</v>
      </c>
      <c r="E11" s="162">
        <v>42736</v>
      </c>
      <c r="F11" s="162">
        <v>43100</v>
      </c>
      <c r="G11" s="162">
        <v>42736</v>
      </c>
      <c r="H11" s="162">
        <v>43100</v>
      </c>
      <c r="I11" s="161" t="s">
        <v>433</v>
      </c>
      <c r="J11" s="161" t="s">
        <v>1073</v>
      </c>
      <c r="K11" s="327" t="s">
        <v>1069</v>
      </c>
      <c r="L11" s="117"/>
      <c r="M11" s="117"/>
      <c r="N11" s="373"/>
      <c r="O11" s="373"/>
      <c r="P11" s="117">
        <v>1</v>
      </c>
      <c r="Q11" s="117">
        <v>1</v>
      </c>
      <c r="R11" s="117"/>
      <c r="S11" s="117"/>
      <c r="T11" s="156"/>
    </row>
    <row r="12" spans="1:20" s="157" customFormat="1" ht="102" x14ac:dyDescent="0.25">
      <c r="A12" s="166"/>
      <c r="B12" s="190" t="s">
        <v>434</v>
      </c>
      <c r="C12" s="186" t="s">
        <v>428</v>
      </c>
      <c r="D12" s="186" t="s">
        <v>431</v>
      </c>
      <c r="E12" s="162">
        <v>42736</v>
      </c>
      <c r="F12" s="162">
        <v>43100</v>
      </c>
      <c r="G12" s="162">
        <v>42736</v>
      </c>
      <c r="H12" s="162">
        <v>43100</v>
      </c>
      <c r="I12" s="228" t="s">
        <v>435</v>
      </c>
      <c r="J12" s="228" t="s">
        <v>1070</v>
      </c>
      <c r="K12" s="327" t="s">
        <v>1069</v>
      </c>
      <c r="L12" s="117"/>
      <c r="M12" s="117"/>
      <c r="N12" s="373"/>
      <c r="O12" s="373"/>
      <c r="P12" s="117">
        <v>1</v>
      </c>
      <c r="Q12" s="117">
        <v>1</v>
      </c>
      <c r="R12" s="117"/>
      <c r="S12" s="117"/>
      <c r="T12" s="156"/>
    </row>
    <row r="13" spans="1:20" s="157" customFormat="1" ht="63.75" x14ac:dyDescent="0.25">
      <c r="A13" s="158"/>
      <c r="B13" s="153" t="s">
        <v>436</v>
      </c>
      <c r="C13" s="160" t="s">
        <v>428</v>
      </c>
      <c r="D13" s="160" t="s">
        <v>429</v>
      </c>
      <c r="E13" s="154" t="s">
        <v>23</v>
      </c>
      <c r="F13" s="162">
        <v>42824</v>
      </c>
      <c r="G13" s="154" t="s">
        <v>23</v>
      </c>
      <c r="H13" s="162">
        <v>42821</v>
      </c>
      <c r="I13" s="154" t="s">
        <v>23</v>
      </c>
      <c r="J13" s="154" t="s">
        <v>23</v>
      </c>
      <c r="K13" s="319"/>
      <c r="L13" s="117"/>
      <c r="M13" s="117"/>
      <c r="N13" s="373"/>
      <c r="O13" s="373"/>
      <c r="P13" s="117"/>
      <c r="Q13" s="117"/>
      <c r="R13" s="117">
        <v>1</v>
      </c>
      <c r="S13" s="117">
        <v>1</v>
      </c>
      <c r="T13" s="156"/>
    </row>
    <row r="14" spans="1:20" s="173" customFormat="1" ht="63.75" x14ac:dyDescent="0.25">
      <c r="A14" s="166">
        <v>2</v>
      </c>
      <c r="B14" s="224" t="s">
        <v>437</v>
      </c>
      <c r="C14" s="187" t="s">
        <v>438</v>
      </c>
      <c r="D14" s="187" t="s">
        <v>439</v>
      </c>
      <c r="E14" s="171">
        <v>42736</v>
      </c>
      <c r="F14" s="171">
        <v>43100</v>
      </c>
      <c r="G14" s="171">
        <v>42736</v>
      </c>
      <c r="H14" s="171">
        <v>43100</v>
      </c>
      <c r="I14" s="229" t="s">
        <v>846</v>
      </c>
      <c r="J14" s="161" t="s">
        <v>1072</v>
      </c>
      <c r="K14" s="327" t="s">
        <v>1069</v>
      </c>
      <c r="L14" s="335">
        <v>1</v>
      </c>
      <c r="M14" s="335">
        <v>1</v>
      </c>
      <c r="N14" s="374">
        <v>1</v>
      </c>
      <c r="O14" s="374">
        <v>1</v>
      </c>
      <c r="P14" s="335"/>
      <c r="Q14" s="335"/>
      <c r="R14" s="335"/>
      <c r="S14" s="335"/>
      <c r="T14" s="172"/>
    </row>
    <row r="15" spans="1:20" s="157" customFormat="1" ht="63.75" x14ac:dyDescent="0.25">
      <c r="A15" s="158"/>
      <c r="B15" s="159" t="s">
        <v>440</v>
      </c>
      <c r="C15" s="160" t="s">
        <v>438</v>
      </c>
      <c r="D15" s="160" t="s">
        <v>439</v>
      </c>
      <c r="E15" s="168">
        <v>42736</v>
      </c>
      <c r="F15" s="168">
        <v>43100</v>
      </c>
      <c r="G15" s="168">
        <v>42736</v>
      </c>
      <c r="H15" s="168">
        <v>43100</v>
      </c>
      <c r="I15" s="163" t="s">
        <v>441</v>
      </c>
      <c r="J15" s="163" t="s">
        <v>1074</v>
      </c>
      <c r="K15" s="327" t="s">
        <v>1069</v>
      </c>
      <c r="L15" s="117"/>
      <c r="M15" s="117"/>
      <c r="N15" s="373"/>
      <c r="O15" s="373"/>
      <c r="P15" s="117">
        <v>1</v>
      </c>
      <c r="Q15" s="117">
        <v>1</v>
      </c>
      <c r="R15" s="117"/>
      <c r="S15" s="117"/>
      <c r="T15" s="156"/>
    </row>
    <row r="16" spans="1:20" s="157" customFormat="1" ht="76.5" x14ac:dyDescent="0.25">
      <c r="A16" s="166"/>
      <c r="B16" s="230" t="s">
        <v>442</v>
      </c>
      <c r="C16" s="186" t="s">
        <v>438</v>
      </c>
      <c r="D16" s="186" t="s">
        <v>439</v>
      </c>
      <c r="E16" s="168">
        <v>42736</v>
      </c>
      <c r="F16" s="168">
        <v>43100</v>
      </c>
      <c r="G16" s="168">
        <v>42736</v>
      </c>
      <c r="H16" s="168">
        <v>43100</v>
      </c>
      <c r="I16" s="193" t="s">
        <v>443</v>
      </c>
      <c r="J16" s="193" t="s">
        <v>1075</v>
      </c>
      <c r="K16" s="327" t="s">
        <v>1069</v>
      </c>
      <c r="L16" s="117"/>
      <c r="M16" s="117"/>
      <c r="N16" s="373"/>
      <c r="O16" s="373"/>
      <c r="P16" s="117">
        <v>1</v>
      </c>
      <c r="Q16" s="117">
        <v>1</v>
      </c>
      <c r="R16" s="117"/>
      <c r="S16" s="117"/>
      <c r="T16" s="156"/>
    </row>
    <row r="17" spans="1:20" s="157" customFormat="1" ht="38.25" x14ac:dyDescent="0.25">
      <c r="A17" s="158"/>
      <c r="B17" s="159" t="s">
        <v>444</v>
      </c>
      <c r="C17" s="160" t="s">
        <v>438</v>
      </c>
      <c r="D17" s="160" t="s">
        <v>439</v>
      </c>
      <c r="E17" s="168">
        <v>42736</v>
      </c>
      <c r="F17" s="168">
        <v>43100</v>
      </c>
      <c r="G17" s="168">
        <v>42736</v>
      </c>
      <c r="H17" s="168">
        <v>43100</v>
      </c>
      <c r="I17" s="143" t="s">
        <v>445</v>
      </c>
      <c r="J17" s="143" t="s">
        <v>1340</v>
      </c>
      <c r="K17" s="327" t="s">
        <v>1069</v>
      </c>
      <c r="L17" s="117"/>
      <c r="M17" s="117"/>
      <c r="N17" s="373"/>
      <c r="O17" s="373"/>
      <c r="P17" s="117">
        <v>1</v>
      </c>
      <c r="Q17" s="117">
        <v>1</v>
      </c>
      <c r="R17" s="117"/>
      <c r="S17" s="117"/>
      <c r="T17" s="156"/>
    </row>
    <row r="18" spans="1:20" s="157" customFormat="1" ht="51" x14ac:dyDescent="0.25">
      <c r="A18" s="158"/>
      <c r="B18" s="159" t="s">
        <v>446</v>
      </c>
      <c r="C18" s="160" t="s">
        <v>438</v>
      </c>
      <c r="D18" s="160" t="s">
        <v>439</v>
      </c>
      <c r="E18" s="168">
        <v>42736</v>
      </c>
      <c r="F18" s="168">
        <v>43100</v>
      </c>
      <c r="G18" s="168">
        <v>42736</v>
      </c>
      <c r="H18" s="168">
        <v>43100</v>
      </c>
      <c r="I18" s="143" t="s">
        <v>447</v>
      </c>
      <c r="J18" s="143" t="s">
        <v>1077</v>
      </c>
      <c r="K18" s="329" t="s">
        <v>1069</v>
      </c>
      <c r="L18" s="117"/>
      <c r="M18" s="117"/>
      <c r="N18" s="373"/>
      <c r="O18" s="373"/>
      <c r="P18" s="117">
        <v>1</v>
      </c>
      <c r="Q18" s="117">
        <v>1</v>
      </c>
      <c r="R18" s="117"/>
      <c r="S18" s="117"/>
      <c r="T18" s="156"/>
    </row>
    <row r="19" spans="1:20" s="157" customFormat="1" ht="38.25" x14ac:dyDescent="0.25">
      <c r="A19" s="158"/>
      <c r="B19" s="153" t="s">
        <v>448</v>
      </c>
      <c r="C19" s="160" t="s">
        <v>438</v>
      </c>
      <c r="D19" s="160" t="s">
        <v>439</v>
      </c>
      <c r="E19" s="154" t="s">
        <v>23</v>
      </c>
      <c r="F19" s="162">
        <v>42825</v>
      </c>
      <c r="G19" s="154" t="s">
        <v>23</v>
      </c>
      <c r="H19" s="162">
        <v>42825</v>
      </c>
      <c r="I19" s="154" t="s">
        <v>23</v>
      </c>
      <c r="J19" s="154" t="s">
        <v>23</v>
      </c>
      <c r="K19" s="319"/>
      <c r="L19" s="117"/>
      <c r="M19" s="117"/>
      <c r="N19" s="373"/>
      <c r="O19" s="373"/>
      <c r="P19" s="117"/>
      <c r="Q19" s="117"/>
      <c r="R19" s="117">
        <v>1</v>
      </c>
      <c r="S19" s="117">
        <v>1</v>
      </c>
      <c r="T19" s="156"/>
    </row>
    <row r="20" spans="1:20" s="173" customFormat="1" ht="76.5" x14ac:dyDescent="0.25">
      <c r="A20" s="166">
        <v>3</v>
      </c>
      <c r="B20" s="188" t="s">
        <v>449</v>
      </c>
      <c r="C20" s="187" t="s">
        <v>450</v>
      </c>
      <c r="D20" s="186" t="s">
        <v>451</v>
      </c>
      <c r="E20" s="171">
        <v>42736</v>
      </c>
      <c r="F20" s="171">
        <v>43100</v>
      </c>
      <c r="G20" s="171">
        <v>42736</v>
      </c>
      <c r="H20" s="171">
        <v>43100</v>
      </c>
      <c r="I20" s="229" t="s">
        <v>452</v>
      </c>
      <c r="J20" s="229" t="s">
        <v>1311</v>
      </c>
      <c r="K20" s="329" t="s">
        <v>1069</v>
      </c>
      <c r="L20" s="335">
        <v>1</v>
      </c>
      <c r="M20" s="335">
        <v>1</v>
      </c>
      <c r="N20" s="374">
        <v>1</v>
      </c>
      <c r="O20" s="374">
        <v>1</v>
      </c>
      <c r="P20" s="335"/>
      <c r="Q20" s="335"/>
      <c r="R20" s="335"/>
      <c r="S20" s="335"/>
      <c r="T20" s="172"/>
    </row>
    <row r="21" spans="1:20" s="157" customFormat="1" ht="89.25" x14ac:dyDescent="0.25">
      <c r="A21" s="166"/>
      <c r="B21" s="190" t="s">
        <v>453</v>
      </c>
      <c r="C21" s="186" t="s">
        <v>450</v>
      </c>
      <c r="D21" s="186" t="s">
        <v>451</v>
      </c>
      <c r="E21" s="162">
        <v>42736</v>
      </c>
      <c r="F21" s="162">
        <v>43100</v>
      </c>
      <c r="G21" s="162">
        <v>42736</v>
      </c>
      <c r="H21" s="162">
        <v>43100</v>
      </c>
      <c r="I21" s="163" t="s">
        <v>454</v>
      </c>
      <c r="J21" s="163" t="s">
        <v>1313</v>
      </c>
      <c r="K21" s="329" t="s">
        <v>1069</v>
      </c>
      <c r="L21" s="117"/>
      <c r="M21" s="117"/>
      <c r="N21" s="373"/>
      <c r="O21" s="373"/>
      <c r="P21" s="117">
        <v>1</v>
      </c>
      <c r="Q21" s="117">
        <v>1</v>
      </c>
      <c r="R21" s="117"/>
      <c r="S21" s="117"/>
      <c r="T21" s="156"/>
    </row>
    <row r="22" spans="1:20" s="157" customFormat="1" ht="89.25" x14ac:dyDescent="0.25">
      <c r="A22" s="166"/>
      <c r="B22" s="190" t="s">
        <v>455</v>
      </c>
      <c r="C22" s="190" t="s">
        <v>450</v>
      </c>
      <c r="D22" s="190" t="s">
        <v>451</v>
      </c>
      <c r="E22" s="162">
        <v>42736</v>
      </c>
      <c r="F22" s="162">
        <v>43100</v>
      </c>
      <c r="G22" s="162">
        <v>42736</v>
      </c>
      <c r="H22" s="162">
        <v>43100</v>
      </c>
      <c r="I22" s="164" t="s">
        <v>456</v>
      </c>
      <c r="J22" s="164" t="s">
        <v>1310</v>
      </c>
      <c r="K22" s="329" t="s">
        <v>1069</v>
      </c>
      <c r="L22" s="117"/>
      <c r="M22" s="117"/>
      <c r="N22" s="373"/>
      <c r="O22" s="373"/>
      <c r="P22" s="117">
        <v>1</v>
      </c>
      <c r="Q22" s="117">
        <v>1</v>
      </c>
      <c r="R22" s="117"/>
      <c r="S22" s="117"/>
      <c r="T22" s="156"/>
    </row>
    <row r="23" spans="1:20" s="157" customFormat="1" ht="114.75" x14ac:dyDescent="0.25">
      <c r="A23" s="166"/>
      <c r="B23" s="225" t="s">
        <v>457</v>
      </c>
      <c r="C23" s="190" t="s">
        <v>450</v>
      </c>
      <c r="D23" s="190" t="s">
        <v>451</v>
      </c>
      <c r="E23" s="165">
        <v>42736</v>
      </c>
      <c r="F23" s="165">
        <v>43100</v>
      </c>
      <c r="G23" s="165">
        <v>42736</v>
      </c>
      <c r="H23" s="165">
        <v>43100</v>
      </c>
      <c r="I23" s="130" t="s">
        <v>458</v>
      </c>
      <c r="J23" s="130" t="s">
        <v>1312</v>
      </c>
      <c r="K23" s="329" t="s">
        <v>1069</v>
      </c>
      <c r="L23" s="117"/>
      <c r="M23" s="117"/>
      <c r="N23" s="373"/>
      <c r="O23" s="373"/>
      <c r="P23" s="117">
        <v>1</v>
      </c>
      <c r="Q23" s="117">
        <v>1</v>
      </c>
      <c r="R23" s="117"/>
      <c r="S23" s="117"/>
      <c r="T23" s="156"/>
    </row>
    <row r="24" spans="1:20" s="157" customFormat="1" ht="51" x14ac:dyDescent="0.25">
      <c r="A24" s="158"/>
      <c r="B24" s="153" t="s">
        <v>459</v>
      </c>
      <c r="C24" s="160" t="s">
        <v>450</v>
      </c>
      <c r="D24" s="160" t="s">
        <v>451</v>
      </c>
      <c r="E24" s="154" t="s">
        <v>23</v>
      </c>
      <c r="F24" s="162">
        <v>43008</v>
      </c>
      <c r="G24" s="154" t="s">
        <v>23</v>
      </c>
      <c r="H24" s="162">
        <f>F24</f>
        <v>43008</v>
      </c>
      <c r="I24" s="154" t="s">
        <v>23</v>
      </c>
      <c r="J24" s="154" t="s">
        <v>23</v>
      </c>
      <c r="K24" s="319"/>
      <c r="L24" s="117"/>
      <c r="M24" s="117"/>
      <c r="N24" s="373"/>
      <c r="O24" s="373"/>
      <c r="P24" s="117"/>
      <c r="Q24" s="117"/>
      <c r="R24" s="117">
        <v>1</v>
      </c>
      <c r="S24" s="117">
        <v>1</v>
      </c>
      <c r="T24" s="156"/>
    </row>
    <row r="25" spans="1:20" s="157" customFormat="1" ht="51" x14ac:dyDescent="0.25">
      <c r="A25" s="166">
        <v>4</v>
      </c>
      <c r="B25" s="188" t="s">
        <v>460</v>
      </c>
      <c r="C25" s="188" t="s">
        <v>450</v>
      </c>
      <c r="D25" s="188" t="s">
        <v>461</v>
      </c>
      <c r="E25" s="171">
        <v>42736</v>
      </c>
      <c r="F25" s="171">
        <v>43100</v>
      </c>
      <c r="G25" s="171">
        <v>42736</v>
      </c>
      <c r="H25" s="171">
        <v>43100</v>
      </c>
      <c r="I25" s="188" t="s">
        <v>462</v>
      </c>
      <c r="J25" s="324" t="s">
        <v>1080</v>
      </c>
      <c r="K25" s="327" t="s">
        <v>1069</v>
      </c>
      <c r="L25" s="117">
        <v>1</v>
      </c>
      <c r="M25" s="117">
        <v>0</v>
      </c>
      <c r="N25" s="373">
        <v>1</v>
      </c>
      <c r="O25" s="373">
        <v>0</v>
      </c>
      <c r="P25" s="117"/>
      <c r="Q25" s="117"/>
      <c r="R25" s="117"/>
      <c r="S25" s="117"/>
      <c r="T25" s="156"/>
    </row>
    <row r="26" spans="1:20" s="157" customFormat="1" ht="63.75" x14ac:dyDescent="0.25">
      <c r="A26" s="166"/>
      <c r="B26" s="190" t="s">
        <v>463</v>
      </c>
      <c r="C26" s="190" t="s">
        <v>450</v>
      </c>
      <c r="D26" s="190" t="s">
        <v>461</v>
      </c>
      <c r="E26" s="168">
        <v>42736</v>
      </c>
      <c r="F26" s="168">
        <v>43100</v>
      </c>
      <c r="G26" s="168">
        <v>42736</v>
      </c>
      <c r="H26" s="168">
        <v>43100</v>
      </c>
      <c r="I26" s="190" t="s">
        <v>464</v>
      </c>
      <c r="J26" s="325" t="s">
        <v>1079</v>
      </c>
      <c r="K26" s="327" t="s">
        <v>1069</v>
      </c>
      <c r="L26" s="117"/>
      <c r="M26" s="117"/>
      <c r="N26" s="373"/>
      <c r="O26" s="373"/>
      <c r="P26" s="117">
        <v>1</v>
      </c>
      <c r="Q26" s="117">
        <v>0</v>
      </c>
      <c r="R26" s="117"/>
      <c r="S26" s="117"/>
      <c r="T26" s="156"/>
    </row>
    <row r="27" spans="1:20" s="157" customFormat="1" ht="76.5" x14ac:dyDescent="0.25">
      <c r="A27" s="166"/>
      <c r="B27" s="167" t="s">
        <v>465</v>
      </c>
      <c r="C27" s="160" t="s">
        <v>450</v>
      </c>
      <c r="D27" s="160" t="s">
        <v>461</v>
      </c>
      <c r="E27" s="168">
        <v>42736</v>
      </c>
      <c r="F27" s="168">
        <v>43100</v>
      </c>
      <c r="G27" s="168">
        <v>42736</v>
      </c>
      <c r="H27" s="168">
        <v>43100</v>
      </c>
      <c r="I27" s="153" t="s">
        <v>466</v>
      </c>
      <c r="J27" s="190" t="s">
        <v>1078</v>
      </c>
      <c r="K27" s="331" t="s">
        <v>1069</v>
      </c>
      <c r="L27" s="117"/>
      <c r="M27" s="117"/>
      <c r="N27" s="373"/>
      <c r="O27" s="373"/>
      <c r="P27" s="117">
        <v>1</v>
      </c>
      <c r="Q27" s="117">
        <v>1</v>
      </c>
      <c r="R27" s="117"/>
      <c r="S27" s="117"/>
      <c r="T27" s="156"/>
    </row>
    <row r="28" spans="1:20" s="157" customFormat="1" ht="38.25" x14ac:dyDescent="0.25">
      <c r="A28" s="166"/>
      <c r="B28" s="153" t="s">
        <v>467</v>
      </c>
      <c r="C28" s="160" t="s">
        <v>450</v>
      </c>
      <c r="D28" s="160" t="s">
        <v>461</v>
      </c>
      <c r="E28" s="154" t="s">
        <v>23</v>
      </c>
      <c r="F28" s="162">
        <v>42825</v>
      </c>
      <c r="G28" s="154" t="s">
        <v>23</v>
      </c>
      <c r="H28" s="162">
        <v>42745</v>
      </c>
      <c r="I28" s="154" t="s">
        <v>23</v>
      </c>
      <c r="J28" s="154" t="s">
        <v>23</v>
      </c>
      <c r="K28" s="319"/>
      <c r="L28" s="117"/>
      <c r="M28" s="117"/>
      <c r="N28" s="373"/>
      <c r="O28" s="373"/>
      <c r="P28" s="117"/>
      <c r="Q28" s="117"/>
      <c r="R28" s="117">
        <v>1</v>
      </c>
      <c r="S28" s="117">
        <v>1</v>
      </c>
      <c r="T28" s="156"/>
    </row>
    <row r="29" spans="1:20" s="157" customFormat="1" ht="25.5" customHeight="1" x14ac:dyDescent="0.25">
      <c r="A29" s="166"/>
      <c r="B29" s="457" t="s">
        <v>468</v>
      </c>
      <c r="C29" s="457"/>
      <c r="D29" s="457"/>
      <c r="E29" s="457"/>
      <c r="F29" s="457"/>
      <c r="G29" s="457"/>
      <c r="H29" s="457"/>
      <c r="I29" s="457"/>
      <c r="J29" s="457"/>
      <c r="K29" s="448"/>
      <c r="L29" s="117"/>
      <c r="M29" s="117"/>
      <c r="N29" s="373"/>
      <c r="O29" s="373"/>
      <c r="P29" s="117"/>
      <c r="Q29" s="117"/>
      <c r="R29" s="117"/>
      <c r="S29" s="117"/>
      <c r="T29" s="156"/>
    </row>
    <row r="30" spans="1:20" s="173" customFormat="1" ht="76.5" x14ac:dyDescent="0.25">
      <c r="A30" s="166">
        <v>5</v>
      </c>
      <c r="B30" s="188" t="s">
        <v>469</v>
      </c>
      <c r="C30" s="188" t="s">
        <v>438</v>
      </c>
      <c r="D30" s="188" t="s">
        <v>439</v>
      </c>
      <c r="E30" s="168">
        <v>42736</v>
      </c>
      <c r="F30" s="168">
        <v>43100</v>
      </c>
      <c r="G30" s="168">
        <v>42736</v>
      </c>
      <c r="H30" s="168">
        <v>43100</v>
      </c>
      <c r="I30" s="229" t="s">
        <v>470</v>
      </c>
      <c r="J30" s="229" t="s">
        <v>1131</v>
      </c>
      <c r="K30" s="331" t="s">
        <v>1069</v>
      </c>
      <c r="L30" s="335">
        <v>1</v>
      </c>
      <c r="M30" s="335">
        <v>1</v>
      </c>
      <c r="N30" s="374">
        <v>1</v>
      </c>
      <c r="O30" s="374">
        <v>1</v>
      </c>
      <c r="P30" s="335"/>
      <c r="Q30" s="335"/>
      <c r="R30" s="335"/>
      <c r="S30" s="335"/>
      <c r="T30" s="172"/>
    </row>
    <row r="31" spans="1:20" s="157" customFormat="1" ht="38.25" x14ac:dyDescent="0.25">
      <c r="A31" s="166"/>
      <c r="B31" s="190" t="s">
        <v>471</v>
      </c>
      <c r="C31" s="190" t="s">
        <v>438</v>
      </c>
      <c r="D31" s="190" t="s">
        <v>439</v>
      </c>
      <c r="E31" s="168">
        <v>42736</v>
      </c>
      <c r="F31" s="168">
        <v>43100</v>
      </c>
      <c r="G31" s="168">
        <v>42736</v>
      </c>
      <c r="H31" s="168">
        <v>43100</v>
      </c>
      <c r="I31" s="193" t="s">
        <v>472</v>
      </c>
      <c r="J31" s="193" t="s">
        <v>1130</v>
      </c>
      <c r="K31" s="331" t="s">
        <v>1069</v>
      </c>
      <c r="L31" s="117"/>
      <c r="M31" s="117"/>
      <c r="N31" s="373"/>
      <c r="O31" s="373"/>
      <c r="P31" s="117">
        <v>1</v>
      </c>
      <c r="Q31" s="117">
        <v>1</v>
      </c>
      <c r="R31" s="117"/>
      <c r="S31" s="117"/>
      <c r="T31" s="156"/>
    </row>
    <row r="32" spans="1:20" s="157" customFormat="1" ht="89.25" x14ac:dyDescent="0.25">
      <c r="A32" s="166"/>
      <c r="B32" s="190" t="s">
        <v>473</v>
      </c>
      <c r="C32" s="190" t="s">
        <v>438</v>
      </c>
      <c r="D32" s="190" t="s">
        <v>439</v>
      </c>
      <c r="E32" s="168">
        <v>42736</v>
      </c>
      <c r="F32" s="168">
        <v>43100</v>
      </c>
      <c r="G32" s="168">
        <v>42736</v>
      </c>
      <c r="H32" s="168">
        <v>43100</v>
      </c>
      <c r="I32" s="193" t="s">
        <v>474</v>
      </c>
      <c r="J32" s="193" t="s">
        <v>1151</v>
      </c>
      <c r="K32" s="331" t="s">
        <v>1069</v>
      </c>
      <c r="L32" s="117"/>
      <c r="M32" s="117"/>
      <c r="N32" s="373"/>
      <c r="O32" s="373"/>
      <c r="P32" s="117">
        <v>1</v>
      </c>
      <c r="Q32" s="117">
        <v>1</v>
      </c>
      <c r="R32" s="117"/>
      <c r="S32" s="117"/>
      <c r="T32" s="156"/>
    </row>
    <row r="33" spans="1:20" s="157" customFormat="1" ht="51" x14ac:dyDescent="0.25">
      <c r="A33" s="158"/>
      <c r="B33" s="153" t="s">
        <v>475</v>
      </c>
      <c r="C33" s="160" t="s">
        <v>438</v>
      </c>
      <c r="D33" s="160" t="s">
        <v>439</v>
      </c>
      <c r="E33" s="154" t="s">
        <v>23</v>
      </c>
      <c r="F33" s="162" t="s">
        <v>476</v>
      </c>
      <c r="G33" s="154" t="s">
        <v>23</v>
      </c>
      <c r="H33" s="162">
        <v>42916</v>
      </c>
      <c r="I33" s="154" t="s">
        <v>23</v>
      </c>
      <c r="J33" s="154" t="str">
        <f>I33</f>
        <v>х</v>
      </c>
      <c r="K33" s="319"/>
      <c r="L33" s="117"/>
      <c r="M33" s="117"/>
      <c r="N33" s="373"/>
      <c r="O33" s="373"/>
      <c r="P33" s="117"/>
      <c r="Q33" s="117"/>
      <c r="R33" s="117">
        <v>1</v>
      </c>
      <c r="S33" s="117">
        <v>1</v>
      </c>
      <c r="T33" s="156"/>
    </row>
    <row r="34" spans="1:20" s="173" customFormat="1" ht="76.5" x14ac:dyDescent="0.25">
      <c r="A34" s="158">
        <v>6</v>
      </c>
      <c r="B34" s="169" t="s">
        <v>477</v>
      </c>
      <c r="C34" s="169" t="s">
        <v>438</v>
      </c>
      <c r="D34" s="169" t="s">
        <v>439</v>
      </c>
      <c r="E34" s="171">
        <v>42736</v>
      </c>
      <c r="F34" s="171">
        <v>43100</v>
      </c>
      <c r="G34" s="171">
        <v>42736</v>
      </c>
      <c r="H34" s="171">
        <v>43100</v>
      </c>
      <c r="I34" s="170" t="s">
        <v>478</v>
      </c>
      <c r="J34" s="188" t="s">
        <v>1152</v>
      </c>
      <c r="K34" s="331" t="s">
        <v>1069</v>
      </c>
      <c r="L34" s="335">
        <v>1</v>
      </c>
      <c r="M34" s="335">
        <v>1</v>
      </c>
      <c r="N34" s="374"/>
      <c r="O34" s="374"/>
      <c r="P34" s="335"/>
      <c r="Q34" s="335"/>
      <c r="R34" s="335"/>
      <c r="S34" s="335"/>
      <c r="T34" s="172"/>
    </row>
    <row r="35" spans="1:20" s="157" customFormat="1" ht="89.25" x14ac:dyDescent="0.25">
      <c r="A35" s="158"/>
      <c r="B35" s="174" t="s">
        <v>479</v>
      </c>
      <c r="C35" s="160" t="s">
        <v>438</v>
      </c>
      <c r="D35" s="160" t="s">
        <v>439</v>
      </c>
      <c r="E35" s="168">
        <v>42736</v>
      </c>
      <c r="F35" s="168">
        <v>43100</v>
      </c>
      <c r="G35" s="168">
        <v>42736</v>
      </c>
      <c r="H35" s="168">
        <v>43100</v>
      </c>
      <c r="I35" s="153" t="s">
        <v>480</v>
      </c>
      <c r="J35" s="190" t="s">
        <v>1153</v>
      </c>
      <c r="K35" s="331" t="s">
        <v>1069</v>
      </c>
      <c r="L35" s="117"/>
      <c r="M35" s="117"/>
      <c r="N35" s="373"/>
      <c r="O35" s="373"/>
      <c r="P35" s="117">
        <v>1</v>
      </c>
      <c r="Q35" s="117">
        <v>1</v>
      </c>
      <c r="R35" s="117"/>
      <c r="S35" s="117"/>
      <c r="T35" s="156"/>
    </row>
    <row r="36" spans="1:20" s="157" customFormat="1" ht="127.5" x14ac:dyDescent="0.25">
      <c r="A36" s="158"/>
      <c r="B36" s="174" t="s">
        <v>481</v>
      </c>
      <c r="C36" s="160" t="s">
        <v>438</v>
      </c>
      <c r="D36" s="160" t="s">
        <v>439</v>
      </c>
      <c r="E36" s="168">
        <v>42736</v>
      </c>
      <c r="F36" s="168">
        <v>43100</v>
      </c>
      <c r="G36" s="168">
        <v>42736</v>
      </c>
      <c r="H36" s="168">
        <v>43100</v>
      </c>
      <c r="I36" s="153" t="s">
        <v>482</v>
      </c>
      <c r="J36" s="190" t="s">
        <v>1154</v>
      </c>
      <c r="K36" s="331" t="s">
        <v>1069</v>
      </c>
      <c r="L36" s="117"/>
      <c r="M36" s="117"/>
      <c r="N36" s="373"/>
      <c r="O36" s="373"/>
      <c r="P36" s="117">
        <v>1</v>
      </c>
      <c r="Q36" s="117">
        <v>1</v>
      </c>
      <c r="R36" s="117"/>
      <c r="S36" s="117"/>
      <c r="T36" s="156"/>
    </row>
    <row r="37" spans="1:20" s="157" customFormat="1" ht="76.5" x14ac:dyDescent="0.25">
      <c r="A37" s="158"/>
      <c r="B37" s="216" t="s">
        <v>483</v>
      </c>
      <c r="C37" s="160" t="s">
        <v>438</v>
      </c>
      <c r="D37" s="160" t="s">
        <v>439</v>
      </c>
      <c r="E37" s="154" t="s">
        <v>23</v>
      </c>
      <c r="F37" s="162" t="s">
        <v>476</v>
      </c>
      <c r="G37" s="154" t="s">
        <v>23</v>
      </c>
      <c r="H37" s="162">
        <v>42858</v>
      </c>
      <c r="I37" s="154" t="s">
        <v>23</v>
      </c>
      <c r="J37" s="154" t="str">
        <f>I37</f>
        <v>х</v>
      </c>
      <c r="K37" s="319"/>
      <c r="L37" s="117"/>
      <c r="M37" s="117"/>
      <c r="N37" s="373"/>
      <c r="O37" s="373"/>
      <c r="P37" s="117"/>
      <c r="Q37" s="117"/>
      <c r="R37" s="117">
        <v>1</v>
      </c>
      <c r="S37" s="117">
        <v>1</v>
      </c>
      <c r="T37" s="156"/>
    </row>
    <row r="38" spans="1:20" s="157" customFormat="1" x14ac:dyDescent="0.25">
      <c r="A38" s="473" t="s">
        <v>484</v>
      </c>
      <c r="B38" s="474"/>
      <c r="C38" s="474"/>
      <c r="D38" s="474"/>
      <c r="E38" s="474"/>
      <c r="F38" s="474"/>
      <c r="G38" s="474"/>
      <c r="H38" s="474"/>
      <c r="I38" s="474"/>
      <c r="J38" s="474"/>
      <c r="K38" s="474"/>
      <c r="L38" s="117"/>
      <c r="M38" s="117"/>
      <c r="N38" s="373"/>
      <c r="O38" s="373"/>
      <c r="P38" s="117"/>
      <c r="Q38" s="117"/>
      <c r="R38" s="117"/>
      <c r="S38" s="117"/>
      <c r="T38" s="156"/>
    </row>
    <row r="39" spans="1:20" s="157" customFormat="1" ht="63.75" x14ac:dyDescent="0.25">
      <c r="A39" s="158">
        <v>7</v>
      </c>
      <c r="B39" s="175" t="s">
        <v>485</v>
      </c>
      <c r="C39" s="169" t="s">
        <v>486</v>
      </c>
      <c r="D39" s="169" t="s">
        <v>487</v>
      </c>
      <c r="E39" s="168">
        <v>42736</v>
      </c>
      <c r="F39" s="168">
        <v>43100</v>
      </c>
      <c r="G39" s="168">
        <v>42736</v>
      </c>
      <c r="H39" s="168">
        <v>43100</v>
      </c>
      <c r="I39" s="170" t="s">
        <v>488</v>
      </c>
      <c r="J39" s="170" t="s">
        <v>1081</v>
      </c>
      <c r="K39" s="331" t="s">
        <v>1069</v>
      </c>
      <c r="L39" s="117">
        <v>1</v>
      </c>
      <c r="M39" s="117">
        <v>1</v>
      </c>
      <c r="N39" s="373">
        <v>1</v>
      </c>
      <c r="O39" s="373">
        <v>1</v>
      </c>
      <c r="P39" s="117"/>
      <c r="Q39" s="117"/>
      <c r="R39" s="117"/>
      <c r="S39" s="117"/>
      <c r="T39" s="156"/>
    </row>
    <row r="40" spans="1:20" s="157" customFormat="1" ht="51" x14ac:dyDescent="0.25">
      <c r="A40" s="320"/>
      <c r="B40" s="326" t="s">
        <v>489</v>
      </c>
      <c r="C40" s="160" t="s">
        <v>486</v>
      </c>
      <c r="D40" s="160" t="s">
        <v>487</v>
      </c>
      <c r="E40" s="168">
        <v>42736</v>
      </c>
      <c r="F40" s="168">
        <v>43100</v>
      </c>
      <c r="G40" s="168">
        <v>42736</v>
      </c>
      <c r="H40" s="168">
        <v>43100</v>
      </c>
      <c r="I40" s="130" t="s">
        <v>490</v>
      </c>
      <c r="J40" s="23" t="s">
        <v>1082</v>
      </c>
      <c r="K40" s="331" t="s">
        <v>1069</v>
      </c>
      <c r="L40" s="117"/>
      <c r="M40" s="117"/>
      <c r="N40" s="373"/>
      <c r="O40" s="373"/>
      <c r="P40" s="117">
        <v>1</v>
      </c>
      <c r="Q40" s="117">
        <v>1</v>
      </c>
      <c r="R40" s="117"/>
      <c r="S40" s="117"/>
      <c r="T40" s="156"/>
    </row>
    <row r="41" spans="1:20" s="157" customFormat="1" ht="127.5" x14ac:dyDescent="0.25">
      <c r="A41" s="176"/>
      <c r="B41" s="177" t="s">
        <v>491</v>
      </c>
      <c r="C41" s="174" t="s">
        <v>486</v>
      </c>
      <c r="D41" s="174" t="s">
        <v>487</v>
      </c>
      <c r="E41" s="168">
        <v>42736</v>
      </c>
      <c r="F41" s="168">
        <v>43100</v>
      </c>
      <c r="G41" s="168">
        <v>42736</v>
      </c>
      <c r="H41" s="168">
        <v>43100</v>
      </c>
      <c r="I41" s="144" t="s">
        <v>492</v>
      </c>
      <c r="J41" s="240" t="s">
        <v>1083</v>
      </c>
      <c r="K41" s="331" t="s">
        <v>1069</v>
      </c>
      <c r="L41" s="117"/>
      <c r="M41" s="117"/>
      <c r="N41" s="373"/>
      <c r="O41" s="373"/>
      <c r="P41" s="117">
        <v>1</v>
      </c>
      <c r="Q41" s="117">
        <v>1</v>
      </c>
      <c r="R41" s="117"/>
      <c r="S41" s="117"/>
      <c r="T41" s="156"/>
    </row>
    <row r="42" spans="1:20" s="157" customFormat="1" ht="38.25" x14ac:dyDescent="0.25">
      <c r="A42" s="176"/>
      <c r="B42" s="217" t="s">
        <v>493</v>
      </c>
      <c r="C42" s="174" t="s">
        <v>486</v>
      </c>
      <c r="D42" s="174" t="s">
        <v>494</v>
      </c>
      <c r="E42" s="154" t="s">
        <v>23</v>
      </c>
      <c r="F42" s="162">
        <v>43008</v>
      </c>
      <c r="G42" s="154" t="s">
        <v>23</v>
      </c>
      <c r="H42" s="162">
        <v>42914</v>
      </c>
      <c r="I42" s="154" t="s">
        <v>23</v>
      </c>
      <c r="J42" s="154" t="str">
        <f>I42</f>
        <v>х</v>
      </c>
      <c r="K42" s="319"/>
      <c r="L42" s="117"/>
      <c r="M42" s="117"/>
      <c r="N42" s="373"/>
      <c r="O42" s="373"/>
      <c r="P42" s="117"/>
      <c r="Q42" s="117"/>
      <c r="R42" s="117">
        <v>1</v>
      </c>
      <c r="S42" s="117">
        <v>1</v>
      </c>
      <c r="T42" s="156"/>
    </row>
    <row r="43" spans="1:20" s="157" customFormat="1" ht="63.75" x14ac:dyDescent="0.25">
      <c r="A43" s="158">
        <v>8</v>
      </c>
      <c r="B43" s="178" t="s">
        <v>495</v>
      </c>
      <c r="C43" s="179" t="s">
        <v>486</v>
      </c>
      <c r="D43" s="179" t="s">
        <v>487</v>
      </c>
      <c r="E43" s="168">
        <v>42736</v>
      </c>
      <c r="F43" s="168">
        <v>43100</v>
      </c>
      <c r="G43" s="168">
        <v>42736</v>
      </c>
      <c r="H43" s="168">
        <v>43100</v>
      </c>
      <c r="I43" s="180" t="s">
        <v>496</v>
      </c>
      <c r="J43" s="201" t="s">
        <v>1090</v>
      </c>
      <c r="K43" s="339" t="s">
        <v>1069</v>
      </c>
      <c r="L43" s="117">
        <v>1</v>
      </c>
      <c r="M43" s="117">
        <v>1</v>
      </c>
      <c r="N43" s="373">
        <v>1</v>
      </c>
      <c r="O43" s="373">
        <v>1</v>
      </c>
      <c r="P43" s="117"/>
      <c r="Q43" s="117"/>
      <c r="R43" s="117"/>
      <c r="S43" s="117"/>
      <c r="T43" s="156"/>
    </row>
    <row r="44" spans="1:20" s="157" customFormat="1" ht="76.5" x14ac:dyDescent="0.25">
      <c r="A44" s="166"/>
      <c r="B44" s="231" t="s">
        <v>497</v>
      </c>
      <c r="C44" s="232" t="s">
        <v>486</v>
      </c>
      <c r="D44" s="232" t="s">
        <v>494</v>
      </c>
      <c r="E44" s="168">
        <v>42736</v>
      </c>
      <c r="F44" s="168">
        <v>43100</v>
      </c>
      <c r="G44" s="168">
        <v>42736</v>
      </c>
      <c r="H44" s="168">
        <v>43100</v>
      </c>
      <c r="I44" s="130" t="s">
        <v>498</v>
      </c>
      <c r="J44" s="338" t="s">
        <v>1091</v>
      </c>
      <c r="K44" s="332" t="s">
        <v>1069</v>
      </c>
      <c r="L44" s="117"/>
      <c r="M44" s="117"/>
      <c r="N44" s="373"/>
      <c r="O44" s="373"/>
      <c r="P44" s="117">
        <v>1</v>
      </c>
      <c r="Q44" s="117">
        <v>1</v>
      </c>
      <c r="R44" s="117"/>
      <c r="S44" s="117"/>
      <c r="T44" s="156"/>
    </row>
    <row r="45" spans="1:20" s="157" customFormat="1" ht="38.25" x14ac:dyDescent="0.25">
      <c r="A45" s="166"/>
      <c r="B45" s="231" t="s">
        <v>499</v>
      </c>
      <c r="C45" s="233" t="s">
        <v>486</v>
      </c>
      <c r="D45" s="181" t="s">
        <v>487</v>
      </c>
      <c r="E45" s="168">
        <v>42736</v>
      </c>
      <c r="F45" s="168">
        <v>43100</v>
      </c>
      <c r="G45" s="168">
        <v>42736</v>
      </c>
      <c r="H45" s="168">
        <v>43100</v>
      </c>
      <c r="I45" s="234" t="s">
        <v>500</v>
      </c>
      <c r="J45" s="9" t="s">
        <v>1092</v>
      </c>
      <c r="K45" s="332" t="s">
        <v>1069</v>
      </c>
      <c r="L45" s="117"/>
      <c r="M45" s="117"/>
      <c r="N45" s="373"/>
      <c r="O45" s="373"/>
      <c r="P45" s="117">
        <v>1</v>
      </c>
      <c r="Q45" s="117">
        <v>1</v>
      </c>
      <c r="R45" s="117"/>
      <c r="S45" s="117"/>
      <c r="T45" s="156"/>
    </row>
    <row r="46" spans="1:20" s="157" customFormat="1" ht="51" x14ac:dyDescent="0.25">
      <c r="A46" s="158"/>
      <c r="B46" s="153" t="s">
        <v>501</v>
      </c>
      <c r="C46" s="169" t="s">
        <v>486</v>
      </c>
      <c r="D46" s="174" t="s">
        <v>494</v>
      </c>
      <c r="E46" s="154" t="s">
        <v>23</v>
      </c>
      <c r="F46" s="162" t="s">
        <v>476</v>
      </c>
      <c r="G46" s="154" t="s">
        <v>23</v>
      </c>
      <c r="H46" s="162">
        <v>42858</v>
      </c>
      <c r="I46" s="154" t="s">
        <v>23</v>
      </c>
      <c r="J46" s="154" t="str">
        <f>I46</f>
        <v>х</v>
      </c>
      <c r="K46" s="319"/>
      <c r="L46" s="117"/>
      <c r="M46" s="117"/>
      <c r="N46" s="373"/>
      <c r="O46" s="373"/>
      <c r="P46" s="117"/>
      <c r="Q46" s="117"/>
      <c r="R46" s="117">
        <v>1</v>
      </c>
      <c r="S46" s="117">
        <v>1</v>
      </c>
      <c r="T46" s="156"/>
    </row>
    <row r="47" spans="1:20" s="157" customFormat="1" ht="63.75" x14ac:dyDescent="0.25">
      <c r="A47" s="158">
        <v>9</v>
      </c>
      <c r="B47" s="180" t="s">
        <v>502</v>
      </c>
      <c r="C47" s="180" t="s">
        <v>486</v>
      </c>
      <c r="D47" s="180" t="s">
        <v>487</v>
      </c>
      <c r="E47" s="168">
        <v>42736</v>
      </c>
      <c r="F47" s="168">
        <v>43100</v>
      </c>
      <c r="G47" s="168">
        <v>42736</v>
      </c>
      <c r="H47" s="168">
        <v>43100</v>
      </c>
      <c r="I47" s="170" t="s">
        <v>503</v>
      </c>
      <c r="J47" s="340" t="s">
        <v>1094</v>
      </c>
      <c r="K47" s="332" t="s">
        <v>1069</v>
      </c>
      <c r="L47" s="117">
        <v>1</v>
      </c>
      <c r="M47" s="117">
        <v>1</v>
      </c>
      <c r="N47" s="373"/>
      <c r="O47" s="373"/>
      <c r="P47" s="117"/>
      <c r="Q47" s="117"/>
      <c r="R47" s="117"/>
      <c r="S47" s="117"/>
      <c r="T47" s="156"/>
    </row>
    <row r="48" spans="1:20" s="157" customFormat="1" ht="51" x14ac:dyDescent="0.25">
      <c r="A48" s="158"/>
      <c r="B48" s="181" t="s">
        <v>504</v>
      </c>
      <c r="C48" s="181" t="s">
        <v>486</v>
      </c>
      <c r="D48" s="181" t="s">
        <v>487</v>
      </c>
      <c r="E48" s="168">
        <v>42736</v>
      </c>
      <c r="F48" s="168">
        <v>43100</v>
      </c>
      <c r="G48" s="168">
        <v>42736</v>
      </c>
      <c r="H48" s="168">
        <v>43100</v>
      </c>
      <c r="I48" s="153" t="s">
        <v>505</v>
      </c>
      <c r="J48" s="338" t="s">
        <v>1095</v>
      </c>
      <c r="K48" s="332" t="s">
        <v>1069</v>
      </c>
      <c r="L48" s="117"/>
      <c r="M48" s="117"/>
      <c r="N48" s="373"/>
      <c r="O48" s="373"/>
      <c r="P48" s="117">
        <v>1</v>
      </c>
      <c r="Q48" s="117">
        <v>1</v>
      </c>
      <c r="R48" s="117"/>
      <c r="S48" s="117"/>
      <c r="T48" s="156"/>
    </row>
    <row r="49" spans="1:20" s="157" customFormat="1" ht="38.25" x14ac:dyDescent="0.25">
      <c r="A49" s="158"/>
      <c r="B49" s="181" t="s">
        <v>506</v>
      </c>
      <c r="C49" s="181" t="s">
        <v>486</v>
      </c>
      <c r="D49" s="181" t="s">
        <v>487</v>
      </c>
      <c r="E49" s="168">
        <v>42736</v>
      </c>
      <c r="F49" s="168">
        <v>43100</v>
      </c>
      <c r="G49" s="168">
        <v>42736</v>
      </c>
      <c r="H49" s="168">
        <v>43100</v>
      </c>
      <c r="I49" s="153" t="s">
        <v>507</v>
      </c>
      <c r="J49" s="9" t="s">
        <v>1093</v>
      </c>
      <c r="K49" s="332" t="s">
        <v>1069</v>
      </c>
      <c r="L49" s="117"/>
      <c r="M49" s="117"/>
      <c r="N49" s="373"/>
      <c r="O49" s="373"/>
      <c r="P49" s="117">
        <v>1</v>
      </c>
      <c r="Q49" s="117">
        <v>1</v>
      </c>
      <c r="R49" s="117"/>
      <c r="S49" s="117"/>
      <c r="T49" s="156"/>
    </row>
    <row r="50" spans="1:20" s="157" customFormat="1" ht="38.25" x14ac:dyDescent="0.25">
      <c r="A50" s="158"/>
      <c r="B50" s="181" t="s">
        <v>508</v>
      </c>
      <c r="C50" s="169" t="s">
        <v>486</v>
      </c>
      <c r="D50" s="169" t="s">
        <v>487</v>
      </c>
      <c r="E50" s="154" t="s">
        <v>23</v>
      </c>
      <c r="F50" s="162" t="s">
        <v>509</v>
      </c>
      <c r="G50" s="154" t="s">
        <v>23</v>
      </c>
      <c r="H50" s="162">
        <v>42825</v>
      </c>
      <c r="I50" s="154" t="s">
        <v>23</v>
      </c>
      <c r="J50" s="154" t="str">
        <f>I50</f>
        <v>х</v>
      </c>
      <c r="K50" s="319"/>
      <c r="L50" s="117"/>
      <c r="M50" s="117"/>
      <c r="N50" s="373"/>
      <c r="O50" s="373"/>
      <c r="P50" s="117"/>
      <c r="Q50" s="117"/>
      <c r="R50" s="117">
        <v>1</v>
      </c>
      <c r="S50" s="117">
        <v>1</v>
      </c>
      <c r="T50" s="156"/>
    </row>
    <row r="51" spans="1:20" s="173" customFormat="1" ht="89.25" x14ac:dyDescent="0.25">
      <c r="A51" s="166">
        <v>10</v>
      </c>
      <c r="B51" s="180" t="s">
        <v>510</v>
      </c>
      <c r="C51" s="179" t="s">
        <v>486</v>
      </c>
      <c r="D51" s="179" t="s">
        <v>487</v>
      </c>
      <c r="E51" s="168">
        <v>42736</v>
      </c>
      <c r="F51" s="168">
        <v>43100</v>
      </c>
      <c r="G51" s="168">
        <v>42736</v>
      </c>
      <c r="H51" s="168">
        <v>43100</v>
      </c>
      <c r="I51" s="180" t="s">
        <v>511</v>
      </c>
      <c r="J51" s="341" t="s">
        <v>1097</v>
      </c>
      <c r="K51" s="343" t="s">
        <v>1069</v>
      </c>
      <c r="L51" s="335">
        <v>1</v>
      </c>
      <c r="M51" s="335">
        <v>1</v>
      </c>
      <c r="N51" s="374"/>
      <c r="O51" s="374"/>
      <c r="P51" s="335"/>
      <c r="Q51" s="335"/>
      <c r="R51" s="335"/>
      <c r="S51" s="335"/>
      <c r="T51" s="172"/>
    </row>
    <row r="52" spans="1:20" s="157" customFormat="1" ht="51" x14ac:dyDescent="0.25">
      <c r="A52" s="166"/>
      <c r="B52" s="181" t="s">
        <v>512</v>
      </c>
      <c r="C52" s="179" t="s">
        <v>486</v>
      </c>
      <c r="D52" s="179" t="s">
        <v>487</v>
      </c>
      <c r="E52" s="168">
        <v>42736</v>
      </c>
      <c r="F52" s="168">
        <v>43100</v>
      </c>
      <c r="G52" s="168">
        <v>42736</v>
      </c>
      <c r="H52" s="168">
        <v>43100</v>
      </c>
      <c r="I52" s="153" t="s">
        <v>513</v>
      </c>
      <c r="J52" s="342" t="s">
        <v>1098</v>
      </c>
      <c r="K52" s="344" t="s">
        <v>1069</v>
      </c>
      <c r="L52" s="117"/>
      <c r="M52" s="117"/>
      <c r="N52" s="373"/>
      <c r="O52" s="373"/>
      <c r="P52" s="117">
        <v>1</v>
      </c>
      <c r="Q52" s="117">
        <v>1</v>
      </c>
      <c r="R52" s="117"/>
      <c r="S52" s="117"/>
      <c r="T52" s="156"/>
    </row>
    <row r="53" spans="1:20" s="157" customFormat="1" ht="127.5" x14ac:dyDescent="0.25">
      <c r="A53" s="166"/>
      <c r="B53" s="181" t="s">
        <v>514</v>
      </c>
      <c r="C53" s="179" t="s">
        <v>486</v>
      </c>
      <c r="D53" s="179" t="s">
        <v>487</v>
      </c>
      <c r="E53" s="168">
        <v>42736</v>
      </c>
      <c r="F53" s="168">
        <v>43100</v>
      </c>
      <c r="G53" s="168">
        <v>42736</v>
      </c>
      <c r="H53" s="168">
        <v>43100</v>
      </c>
      <c r="I53" s="153" t="s">
        <v>515</v>
      </c>
      <c r="J53" s="9" t="s">
        <v>1096</v>
      </c>
      <c r="K53" s="344" t="s">
        <v>1069</v>
      </c>
      <c r="L53" s="117"/>
      <c r="M53" s="117"/>
      <c r="N53" s="373"/>
      <c r="O53" s="373"/>
      <c r="P53" s="117">
        <v>1</v>
      </c>
      <c r="Q53" s="117">
        <v>1</v>
      </c>
      <c r="R53" s="117"/>
      <c r="S53" s="117"/>
      <c r="T53" s="156"/>
    </row>
    <row r="54" spans="1:20" s="157" customFormat="1" ht="38.25" x14ac:dyDescent="0.25">
      <c r="A54" s="166"/>
      <c r="B54" s="153" t="s">
        <v>516</v>
      </c>
      <c r="C54" s="169" t="s">
        <v>486</v>
      </c>
      <c r="D54" s="169" t="s">
        <v>487</v>
      </c>
      <c r="E54" s="154" t="s">
        <v>23</v>
      </c>
      <c r="F54" s="162">
        <v>43100</v>
      </c>
      <c r="G54" s="154" t="s">
        <v>23</v>
      </c>
      <c r="H54" s="162">
        <v>42784</v>
      </c>
      <c r="I54" s="154" t="s">
        <v>23</v>
      </c>
      <c r="J54" s="154" t="str">
        <f>I54</f>
        <v>х</v>
      </c>
      <c r="K54" s="319"/>
      <c r="L54" s="117"/>
      <c r="M54" s="117"/>
      <c r="N54" s="373"/>
      <c r="O54" s="373"/>
      <c r="P54" s="117"/>
      <c r="Q54" s="117"/>
      <c r="R54" s="117">
        <v>1</v>
      </c>
      <c r="S54" s="117">
        <v>1</v>
      </c>
      <c r="T54" s="156"/>
    </row>
    <row r="55" spans="1:20" s="183" customFormat="1" x14ac:dyDescent="0.25">
      <c r="A55" s="454" t="s">
        <v>517</v>
      </c>
      <c r="B55" s="455"/>
      <c r="C55" s="455"/>
      <c r="D55" s="455"/>
      <c r="E55" s="455"/>
      <c r="F55" s="455"/>
      <c r="G55" s="455"/>
      <c r="H55" s="455"/>
      <c r="I55" s="455"/>
      <c r="J55" s="455"/>
      <c r="K55" s="455"/>
      <c r="L55" s="321"/>
      <c r="M55" s="321"/>
      <c r="N55" s="375"/>
      <c r="O55" s="375"/>
      <c r="P55" s="321"/>
      <c r="Q55" s="321"/>
      <c r="R55" s="321"/>
      <c r="S55" s="321"/>
      <c r="T55" s="182"/>
    </row>
    <row r="56" spans="1:20" s="183" customFormat="1" ht="15" customHeight="1" x14ac:dyDescent="0.25">
      <c r="A56" s="450" t="s">
        <v>519</v>
      </c>
      <c r="B56" s="451"/>
      <c r="C56" s="451"/>
      <c r="D56" s="451"/>
      <c r="E56" s="451"/>
      <c r="F56" s="451"/>
      <c r="G56" s="451"/>
      <c r="H56" s="451"/>
      <c r="I56" s="451"/>
      <c r="J56" s="451"/>
      <c r="K56" s="451"/>
      <c r="L56" s="321"/>
      <c r="M56" s="321"/>
      <c r="N56" s="375"/>
      <c r="O56" s="375"/>
      <c r="P56" s="321"/>
      <c r="Q56" s="321"/>
      <c r="R56" s="321"/>
      <c r="S56" s="321"/>
      <c r="T56" s="182"/>
    </row>
    <row r="57" spans="1:20" s="173" customFormat="1" ht="63.75" x14ac:dyDescent="0.25">
      <c r="A57" s="166">
        <v>11</v>
      </c>
      <c r="B57" s="188" t="s">
        <v>520</v>
      </c>
      <c r="C57" s="188" t="s">
        <v>450</v>
      </c>
      <c r="D57" s="188" t="s">
        <v>451</v>
      </c>
      <c r="E57" s="171">
        <v>42736</v>
      </c>
      <c r="F57" s="171">
        <v>43100</v>
      </c>
      <c r="G57" s="171">
        <v>42736</v>
      </c>
      <c r="H57" s="171">
        <v>43100</v>
      </c>
      <c r="I57" s="188" t="s">
        <v>521</v>
      </c>
      <c r="J57" s="188" t="s">
        <v>1316</v>
      </c>
      <c r="K57" s="392" t="s">
        <v>1069</v>
      </c>
      <c r="L57" s="335">
        <v>1</v>
      </c>
      <c r="M57" s="335">
        <v>1</v>
      </c>
      <c r="N57" s="374">
        <v>1</v>
      </c>
      <c r="O57" s="374">
        <v>1</v>
      </c>
      <c r="P57" s="335"/>
      <c r="Q57" s="335"/>
      <c r="R57" s="335"/>
      <c r="S57" s="335"/>
      <c r="T57" s="172"/>
    </row>
    <row r="58" spans="1:20" s="157" customFormat="1" ht="51" x14ac:dyDescent="0.25">
      <c r="A58" s="166"/>
      <c r="B58" s="225" t="s">
        <v>522</v>
      </c>
      <c r="C58" s="190" t="s">
        <v>450</v>
      </c>
      <c r="D58" s="190" t="s">
        <v>451</v>
      </c>
      <c r="E58" s="168">
        <v>42736</v>
      </c>
      <c r="F58" s="168">
        <v>43100</v>
      </c>
      <c r="G58" s="168">
        <v>42736</v>
      </c>
      <c r="H58" s="168">
        <v>43100</v>
      </c>
      <c r="I58" s="130" t="s">
        <v>523</v>
      </c>
      <c r="J58" s="130" t="s">
        <v>1314</v>
      </c>
      <c r="K58" s="344" t="s">
        <v>1069</v>
      </c>
      <c r="L58" s="117"/>
      <c r="M58" s="117"/>
      <c r="N58" s="373"/>
      <c r="O58" s="373"/>
      <c r="P58" s="117">
        <v>1</v>
      </c>
      <c r="Q58" s="117">
        <v>1</v>
      </c>
      <c r="R58" s="117"/>
      <c r="S58" s="117"/>
      <c r="T58" s="156"/>
    </row>
    <row r="59" spans="1:20" s="157" customFormat="1" ht="127.5" x14ac:dyDescent="0.25">
      <c r="A59" s="166"/>
      <c r="B59" s="225" t="s">
        <v>524</v>
      </c>
      <c r="C59" s="186" t="s">
        <v>450</v>
      </c>
      <c r="D59" s="186" t="s">
        <v>451</v>
      </c>
      <c r="E59" s="168">
        <v>42736</v>
      </c>
      <c r="F59" s="168">
        <v>43100</v>
      </c>
      <c r="G59" s="168">
        <v>42736</v>
      </c>
      <c r="H59" s="168">
        <v>43100</v>
      </c>
      <c r="I59" s="130" t="s">
        <v>525</v>
      </c>
      <c r="J59" s="130" t="s">
        <v>1315</v>
      </c>
      <c r="K59" s="344" t="s">
        <v>1069</v>
      </c>
      <c r="L59" s="117"/>
      <c r="M59" s="117"/>
      <c r="N59" s="373"/>
      <c r="O59" s="373"/>
      <c r="P59" s="117">
        <v>1</v>
      </c>
      <c r="Q59" s="117">
        <v>1</v>
      </c>
      <c r="R59" s="117"/>
      <c r="S59" s="117"/>
      <c r="T59" s="156"/>
    </row>
    <row r="60" spans="1:20" s="157" customFormat="1" ht="63.75" x14ac:dyDescent="0.25">
      <c r="A60" s="158"/>
      <c r="B60" s="143" t="s">
        <v>526</v>
      </c>
      <c r="C60" s="160" t="s">
        <v>450</v>
      </c>
      <c r="D60" s="160" t="s">
        <v>451</v>
      </c>
      <c r="E60" s="154" t="s">
        <v>23</v>
      </c>
      <c r="F60" s="162">
        <v>43100</v>
      </c>
      <c r="G60" s="154" t="s">
        <v>23</v>
      </c>
      <c r="H60" s="162">
        <v>43100</v>
      </c>
      <c r="I60" s="154" t="s">
        <v>23</v>
      </c>
      <c r="J60" s="154" t="str">
        <f>I60</f>
        <v>х</v>
      </c>
      <c r="K60" s="319"/>
      <c r="L60" s="117"/>
      <c r="M60" s="117"/>
      <c r="N60" s="373"/>
      <c r="O60" s="373"/>
      <c r="P60" s="117"/>
      <c r="Q60" s="117"/>
      <c r="R60" s="117">
        <v>1</v>
      </c>
      <c r="S60" s="117">
        <v>1</v>
      </c>
      <c r="T60" s="156"/>
    </row>
    <row r="61" spans="1:20" s="173" customFormat="1" ht="51" x14ac:dyDescent="0.25">
      <c r="A61" s="158">
        <v>12</v>
      </c>
      <c r="B61" s="170" t="s">
        <v>527</v>
      </c>
      <c r="C61" s="169" t="s">
        <v>428</v>
      </c>
      <c r="D61" s="169" t="s">
        <v>429</v>
      </c>
      <c r="E61" s="184">
        <v>42736</v>
      </c>
      <c r="F61" s="184">
        <v>43100</v>
      </c>
      <c r="G61" s="184">
        <v>42736</v>
      </c>
      <c r="H61" s="184">
        <v>43100</v>
      </c>
      <c r="I61" s="170" t="s">
        <v>528</v>
      </c>
      <c r="J61" s="170" t="s">
        <v>1100</v>
      </c>
      <c r="K61" s="334" t="s">
        <v>1069</v>
      </c>
      <c r="L61" s="335">
        <v>1</v>
      </c>
      <c r="M61" s="335">
        <v>1</v>
      </c>
      <c r="N61" s="374"/>
      <c r="O61" s="374"/>
      <c r="P61" s="335"/>
      <c r="Q61" s="335"/>
      <c r="R61" s="335"/>
      <c r="S61" s="335"/>
      <c r="T61" s="172"/>
    </row>
    <row r="62" spans="1:20" s="157" customFormat="1" ht="140.25" x14ac:dyDescent="0.25">
      <c r="A62" s="158"/>
      <c r="B62" s="153" t="s">
        <v>529</v>
      </c>
      <c r="C62" s="160" t="s">
        <v>428</v>
      </c>
      <c r="D62" s="160" t="s">
        <v>431</v>
      </c>
      <c r="E62" s="162">
        <v>42736</v>
      </c>
      <c r="F62" s="162">
        <v>43100</v>
      </c>
      <c r="G62" s="162">
        <v>42736</v>
      </c>
      <c r="H62" s="162">
        <v>43100</v>
      </c>
      <c r="I62" s="153" t="s">
        <v>530</v>
      </c>
      <c r="J62" s="153" t="s">
        <v>1099</v>
      </c>
      <c r="K62" s="329" t="s">
        <v>1069</v>
      </c>
      <c r="L62" s="117"/>
      <c r="M62" s="117"/>
      <c r="N62" s="373"/>
      <c r="O62" s="373"/>
      <c r="P62" s="117">
        <v>1</v>
      </c>
      <c r="Q62" s="117">
        <v>1</v>
      </c>
      <c r="R62" s="117"/>
      <c r="S62" s="117"/>
      <c r="T62" s="156"/>
    </row>
    <row r="63" spans="1:20" s="157" customFormat="1" ht="102" x14ac:dyDescent="0.25">
      <c r="A63" s="158"/>
      <c r="B63" s="153" t="s">
        <v>531</v>
      </c>
      <c r="C63" s="160" t="s">
        <v>428</v>
      </c>
      <c r="D63" s="160" t="s">
        <v>431</v>
      </c>
      <c r="E63" s="162">
        <v>42736</v>
      </c>
      <c r="F63" s="162">
        <v>43100</v>
      </c>
      <c r="G63" s="162">
        <v>42736</v>
      </c>
      <c r="H63" s="162">
        <v>43100</v>
      </c>
      <c r="I63" s="153" t="s">
        <v>532</v>
      </c>
      <c r="J63" s="153" t="s">
        <v>1257</v>
      </c>
      <c r="K63" s="329" t="s">
        <v>1069</v>
      </c>
      <c r="L63" s="117"/>
      <c r="M63" s="117"/>
      <c r="N63" s="373"/>
      <c r="O63" s="373"/>
      <c r="P63" s="117">
        <v>1</v>
      </c>
      <c r="Q63" s="117">
        <v>1</v>
      </c>
      <c r="R63" s="117"/>
      <c r="S63" s="117"/>
      <c r="T63" s="156"/>
    </row>
    <row r="64" spans="1:20" s="157" customFormat="1" ht="102" x14ac:dyDescent="0.25">
      <c r="A64" s="158"/>
      <c r="B64" s="216" t="s">
        <v>533</v>
      </c>
      <c r="C64" s="160" t="s">
        <v>428</v>
      </c>
      <c r="D64" s="160" t="s">
        <v>431</v>
      </c>
      <c r="E64" s="154" t="s">
        <v>23</v>
      </c>
      <c r="F64" s="162">
        <v>43008</v>
      </c>
      <c r="G64" s="154" t="s">
        <v>23</v>
      </c>
      <c r="H64" s="162">
        <v>42923</v>
      </c>
      <c r="I64" s="154" t="s">
        <v>23</v>
      </c>
      <c r="J64" s="154" t="str">
        <f>I64</f>
        <v>х</v>
      </c>
      <c r="K64" s="319"/>
      <c r="L64" s="117"/>
      <c r="M64" s="117"/>
      <c r="N64" s="373"/>
      <c r="O64" s="373"/>
      <c r="P64" s="117"/>
      <c r="Q64" s="117"/>
      <c r="R64" s="117">
        <v>1</v>
      </c>
      <c r="S64" s="117">
        <v>1</v>
      </c>
      <c r="T64" s="156"/>
    </row>
    <row r="65" spans="1:20" s="173" customFormat="1" ht="89.25" x14ac:dyDescent="0.25">
      <c r="A65" s="166">
        <v>13</v>
      </c>
      <c r="B65" s="188" t="s">
        <v>534</v>
      </c>
      <c r="C65" s="188" t="s">
        <v>428</v>
      </c>
      <c r="D65" s="188" t="s">
        <v>429</v>
      </c>
      <c r="E65" s="171">
        <v>42736</v>
      </c>
      <c r="F65" s="171">
        <v>43100</v>
      </c>
      <c r="G65" s="171">
        <v>42736</v>
      </c>
      <c r="H65" s="171">
        <v>43100</v>
      </c>
      <c r="I65" s="324" t="s">
        <v>535</v>
      </c>
      <c r="J65" s="360" t="s">
        <v>1205</v>
      </c>
      <c r="K65" s="334" t="s">
        <v>1069</v>
      </c>
      <c r="L65" s="335">
        <v>1</v>
      </c>
      <c r="M65" s="335">
        <v>0</v>
      </c>
      <c r="N65" s="374">
        <v>1</v>
      </c>
      <c r="O65" s="374">
        <v>0</v>
      </c>
      <c r="P65" s="335"/>
      <c r="Q65" s="335"/>
      <c r="R65" s="335"/>
      <c r="S65" s="335"/>
      <c r="T65" s="172"/>
    </row>
    <row r="66" spans="1:20" s="157" customFormat="1" ht="76.5" x14ac:dyDescent="0.25">
      <c r="A66" s="166"/>
      <c r="B66" s="190" t="s">
        <v>536</v>
      </c>
      <c r="C66" s="190" t="s">
        <v>428</v>
      </c>
      <c r="D66" s="190" t="s">
        <v>429</v>
      </c>
      <c r="E66" s="168">
        <v>42736</v>
      </c>
      <c r="F66" s="168">
        <v>43100</v>
      </c>
      <c r="G66" s="168">
        <v>42736</v>
      </c>
      <c r="H66" s="168">
        <v>43100</v>
      </c>
      <c r="I66" s="193" t="s">
        <v>537</v>
      </c>
      <c r="J66" s="193" t="s">
        <v>1101</v>
      </c>
      <c r="K66" s="329" t="s">
        <v>1069</v>
      </c>
      <c r="L66" s="117"/>
      <c r="M66" s="117"/>
      <c r="N66" s="373"/>
      <c r="O66" s="373"/>
      <c r="P66" s="117">
        <v>1</v>
      </c>
      <c r="Q66" s="117">
        <v>1</v>
      </c>
      <c r="R66" s="117"/>
      <c r="S66" s="117"/>
      <c r="T66" s="156"/>
    </row>
    <row r="67" spans="1:20" s="157" customFormat="1" ht="51" x14ac:dyDescent="0.25">
      <c r="A67" s="166"/>
      <c r="B67" s="153" t="s">
        <v>538</v>
      </c>
      <c r="C67" s="160" t="s">
        <v>428</v>
      </c>
      <c r="D67" s="160" t="s">
        <v>429</v>
      </c>
      <c r="E67" s="168">
        <v>42736</v>
      </c>
      <c r="F67" s="168">
        <v>43100</v>
      </c>
      <c r="G67" s="168">
        <v>42736</v>
      </c>
      <c r="H67" s="168">
        <v>43100</v>
      </c>
      <c r="I67" s="359" t="s">
        <v>539</v>
      </c>
      <c r="J67" s="359" t="s">
        <v>1204</v>
      </c>
      <c r="K67" s="329" t="s">
        <v>1069</v>
      </c>
      <c r="L67" s="117"/>
      <c r="M67" s="117"/>
      <c r="N67" s="373"/>
      <c r="O67" s="373"/>
      <c r="P67" s="117">
        <v>1</v>
      </c>
      <c r="Q67" s="117"/>
      <c r="R67" s="117"/>
      <c r="S67" s="117"/>
      <c r="T67" s="156"/>
    </row>
    <row r="68" spans="1:20" s="157" customFormat="1" ht="51" x14ac:dyDescent="0.25">
      <c r="A68" s="176"/>
      <c r="B68" s="153" t="s">
        <v>540</v>
      </c>
      <c r="C68" s="160" t="s">
        <v>428</v>
      </c>
      <c r="D68" s="160" t="s">
        <v>429</v>
      </c>
      <c r="E68" s="168">
        <v>42736</v>
      </c>
      <c r="F68" s="168">
        <v>43100</v>
      </c>
      <c r="G68" s="168">
        <v>42736</v>
      </c>
      <c r="H68" s="168">
        <v>43100</v>
      </c>
      <c r="I68" s="163" t="s">
        <v>541</v>
      </c>
      <c r="J68" s="163" t="s">
        <v>1102</v>
      </c>
      <c r="K68" s="329" t="s">
        <v>1069</v>
      </c>
      <c r="L68" s="117"/>
      <c r="M68" s="117"/>
      <c r="N68" s="373"/>
      <c r="O68" s="373"/>
      <c r="P68" s="117">
        <v>1</v>
      </c>
      <c r="Q68" s="117">
        <v>1</v>
      </c>
      <c r="R68" s="117"/>
      <c r="S68" s="117"/>
      <c r="T68" s="156"/>
    </row>
    <row r="69" spans="1:20" s="157" customFormat="1" ht="63.75" x14ac:dyDescent="0.25">
      <c r="A69" s="158"/>
      <c r="B69" s="143" t="s">
        <v>542</v>
      </c>
      <c r="C69" s="160" t="s">
        <v>428</v>
      </c>
      <c r="D69" s="174" t="s">
        <v>429</v>
      </c>
      <c r="E69" s="154" t="s">
        <v>23</v>
      </c>
      <c r="F69" s="162">
        <v>43008</v>
      </c>
      <c r="G69" s="154" t="s">
        <v>23</v>
      </c>
      <c r="H69" s="162">
        <f>F69</f>
        <v>43008</v>
      </c>
      <c r="I69" s="154" t="s">
        <v>23</v>
      </c>
      <c r="J69" s="154" t="str">
        <f>I69</f>
        <v>х</v>
      </c>
      <c r="K69" s="319"/>
      <c r="L69" s="117"/>
      <c r="M69" s="117"/>
      <c r="N69" s="373"/>
      <c r="O69" s="373"/>
      <c r="P69" s="117"/>
      <c r="Q69" s="117"/>
      <c r="R69" s="117">
        <v>1</v>
      </c>
      <c r="S69" s="117">
        <v>1</v>
      </c>
      <c r="T69" s="156"/>
    </row>
    <row r="70" spans="1:20" s="157" customFormat="1" ht="15" customHeight="1" x14ac:dyDescent="0.25">
      <c r="A70" s="466" t="s">
        <v>543</v>
      </c>
      <c r="B70" s="467"/>
      <c r="C70" s="467"/>
      <c r="D70" s="467"/>
      <c r="E70" s="467"/>
      <c r="F70" s="467"/>
      <c r="G70" s="467"/>
      <c r="H70" s="467"/>
      <c r="I70" s="467"/>
      <c r="J70" s="467"/>
      <c r="K70" s="467"/>
      <c r="L70" s="117"/>
      <c r="M70" s="117"/>
      <c r="N70" s="373"/>
      <c r="O70" s="373"/>
      <c r="P70" s="117"/>
      <c r="Q70" s="117"/>
      <c r="R70" s="117"/>
      <c r="S70" s="117"/>
      <c r="T70" s="156"/>
    </row>
    <row r="71" spans="1:20" s="173" customFormat="1" ht="102" x14ac:dyDescent="0.25">
      <c r="A71" s="166">
        <v>14</v>
      </c>
      <c r="B71" s="188" t="s">
        <v>544</v>
      </c>
      <c r="C71" s="188" t="s">
        <v>428</v>
      </c>
      <c r="D71" s="188" t="s">
        <v>429</v>
      </c>
      <c r="E71" s="171">
        <v>42736</v>
      </c>
      <c r="F71" s="171">
        <v>43100</v>
      </c>
      <c r="G71" s="171">
        <v>42736</v>
      </c>
      <c r="H71" s="171">
        <v>43100</v>
      </c>
      <c r="I71" s="229" t="s">
        <v>545</v>
      </c>
      <c r="J71" s="229" t="s">
        <v>1103</v>
      </c>
      <c r="K71" s="330" t="s">
        <v>1069</v>
      </c>
      <c r="L71" s="335">
        <v>1</v>
      </c>
      <c r="M71" s="335">
        <v>1</v>
      </c>
      <c r="N71" s="374">
        <v>1</v>
      </c>
      <c r="O71" s="374">
        <v>1</v>
      </c>
      <c r="P71" s="335"/>
      <c r="Q71" s="335"/>
      <c r="R71" s="335"/>
      <c r="S71" s="335"/>
      <c r="T71" s="172"/>
    </row>
    <row r="72" spans="1:20" s="157" customFormat="1" ht="63.75" x14ac:dyDescent="0.25">
      <c r="A72" s="166"/>
      <c r="B72" s="190" t="s">
        <v>546</v>
      </c>
      <c r="C72" s="190" t="s">
        <v>428</v>
      </c>
      <c r="D72" s="190" t="s">
        <v>429</v>
      </c>
      <c r="E72" s="168">
        <v>42736</v>
      </c>
      <c r="F72" s="168">
        <v>43100</v>
      </c>
      <c r="G72" s="168">
        <v>42736</v>
      </c>
      <c r="H72" s="168">
        <v>43100</v>
      </c>
      <c r="I72" s="193" t="s">
        <v>547</v>
      </c>
      <c r="J72" s="193" t="s">
        <v>1206</v>
      </c>
      <c r="K72" s="327" t="s">
        <v>1069</v>
      </c>
      <c r="L72" s="117"/>
      <c r="M72" s="117"/>
      <c r="N72" s="373"/>
      <c r="O72" s="373"/>
      <c r="P72" s="117">
        <v>1</v>
      </c>
      <c r="Q72" s="117">
        <v>1</v>
      </c>
      <c r="R72" s="117"/>
      <c r="S72" s="117"/>
      <c r="T72" s="156"/>
    </row>
    <row r="73" spans="1:20" s="157" customFormat="1" ht="114.75" x14ac:dyDescent="0.25">
      <c r="A73" s="158"/>
      <c r="B73" s="153" t="s">
        <v>548</v>
      </c>
      <c r="C73" s="160" t="s">
        <v>428</v>
      </c>
      <c r="D73" s="160" t="s">
        <v>429</v>
      </c>
      <c r="E73" s="162">
        <v>42736</v>
      </c>
      <c r="F73" s="162">
        <v>43100</v>
      </c>
      <c r="G73" s="162">
        <v>42736</v>
      </c>
      <c r="H73" s="162">
        <v>43100</v>
      </c>
      <c r="I73" s="163" t="s">
        <v>549</v>
      </c>
      <c r="J73" s="193" t="s">
        <v>1104</v>
      </c>
      <c r="K73" s="327" t="s">
        <v>1069</v>
      </c>
      <c r="L73" s="117"/>
      <c r="M73" s="117"/>
      <c r="N73" s="373"/>
      <c r="O73" s="373"/>
      <c r="P73" s="117">
        <v>1</v>
      </c>
      <c r="Q73" s="117">
        <v>1</v>
      </c>
      <c r="R73" s="117"/>
      <c r="S73" s="117"/>
      <c r="T73" s="156"/>
    </row>
    <row r="74" spans="1:20" s="157" customFormat="1" ht="51" x14ac:dyDescent="0.25">
      <c r="A74" s="158"/>
      <c r="B74" s="153" t="s">
        <v>550</v>
      </c>
      <c r="C74" s="160" t="s">
        <v>428</v>
      </c>
      <c r="D74" s="160" t="s">
        <v>429</v>
      </c>
      <c r="E74" s="154" t="s">
        <v>23</v>
      </c>
      <c r="F74" s="162" t="s">
        <v>551</v>
      </c>
      <c r="G74" s="154" t="s">
        <v>23</v>
      </c>
      <c r="H74" s="162">
        <v>42916</v>
      </c>
      <c r="I74" s="154" t="s">
        <v>23</v>
      </c>
      <c r="J74" s="154" t="str">
        <f>I74</f>
        <v>х</v>
      </c>
      <c r="K74" s="319"/>
      <c r="L74" s="117"/>
      <c r="M74" s="117"/>
      <c r="N74" s="373"/>
      <c r="O74" s="373"/>
      <c r="P74" s="117"/>
      <c r="Q74" s="117"/>
      <c r="R74" s="117">
        <v>1</v>
      </c>
      <c r="S74" s="117">
        <v>1</v>
      </c>
      <c r="T74" s="156"/>
    </row>
    <row r="75" spans="1:20" s="173" customFormat="1" ht="51" x14ac:dyDescent="0.25">
      <c r="A75" s="166">
        <v>15</v>
      </c>
      <c r="B75" s="188" t="s">
        <v>552</v>
      </c>
      <c r="C75" s="188" t="s">
        <v>428</v>
      </c>
      <c r="D75" s="188" t="s">
        <v>429</v>
      </c>
      <c r="E75" s="171">
        <v>42736</v>
      </c>
      <c r="F75" s="171">
        <v>43100</v>
      </c>
      <c r="G75" s="171">
        <v>42736</v>
      </c>
      <c r="H75" s="171">
        <v>43100</v>
      </c>
      <c r="I75" s="229" t="s">
        <v>553</v>
      </c>
      <c r="J75" s="229" t="s">
        <v>1304</v>
      </c>
      <c r="K75" s="330" t="s">
        <v>1069</v>
      </c>
      <c r="L75" s="335">
        <v>1</v>
      </c>
      <c r="M75" s="335">
        <v>1</v>
      </c>
      <c r="N75" s="374">
        <v>1</v>
      </c>
      <c r="O75" s="374">
        <v>1</v>
      </c>
      <c r="P75" s="335"/>
      <c r="Q75" s="335"/>
      <c r="R75" s="335"/>
      <c r="S75" s="335"/>
      <c r="T75" s="172"/>
    </row>
    <row r="76" spans="1:20" s="157" customFormat="1" ht="76.5" x14ac:dyDescent="0.25">
      <c r="A76" s="158"/>
      <c r="B76" s="153" t="s">
        <v>554</v>
      </c>
      <c r="C76" s="160" t="s">
        <v>428</v>
      </c>
      <c r="D76" s="160" t="s">
        <v>429</v>
      </c>
      <c r="E76" s="162">
        <v>42736</v>
      </c>
      <c r="F76" s="162">
        <v>43100</v>
      </c>
      <c r="G76" s="162">
        <v>42736</v>
      </c>
      <c r="H76" s="162">
        <v>43100</v>
      </c>
      <c r="I76" s="163" t="s">
        <v>555</v>
      </c>
      <c r="J76" s="163" t="s">
        <v>1303</v>
      </c>
      <c r="K76" s="327" t="s">
        <v>1069</v>
      </c>
      <c r="L76" s="117"/>
      <c r="M76" s="117"/>
      <c r="N76" s="373"/>
      <c r="O76" s="373"/>
      <c r="P76" s="117">
        <v>1</v>
      </c>
      <c r="Q76" s="117">
        <v>1</v>
      </c>
      <c r="R76" s="117"/>
      <c r="S76" s="117"/>
      <c r="T76" s="156"/>
    </row>
    <row r="77" spans="1:20" s="157" customFormat="1" ht="89.25" x14ac:dyDescent="0.25">
      <c r="A77" s="158"/>
      <c r="B77" s="153" t="s">
        <v>556</v>
      </c>
      <c r="C77" s="160" t="s">
        <v>428</v>
      </c>
      <c r="D77" s="160" t="s">
        <v>429</v>
      </c>
      <c r="E77" s="162">
        <v>42736</v>
      </c>
      <c r="F77" s="162">
        <v>43100</v>
      </c>
      <c r="G77" s="162">
        <v>42736</v>
      </c>
      <c r="H77" s="162">
        <v>43100</v>
      </c>
      <c r="I77" s="163" t="s">
        <v>557</v>
      </c>
      <c r="J77" s="163" t="s">
        <v>1302</v>
      </c>
      <c r="K77" s="327" t="s">
        <v>1069</v>
      </c>
      <c r="L77" s="117"/>
      <c r="M77" s="117"/>
      <c r="N77" s="373"/>
      <c r="O77" s="373"/>
      <c r="P77" s="117">
        <v>1</v>
      </c>
      <c r="Q77" s="117">
        <v>1</v>
      </c>
      <c r="R77" s="117"/>
      <c r="S77" s="117"/>
      <c r="T77" s="156"/>
    </row>
    <row r="78" spans="1:20" s="157" customFormat="1" ht="51" x14ac:dyDescent="0.25">
      <c r="A78" s="158"/>
      <c r="B78" s="153" t="s">
        <v>558</v>
      </c>
      <c r="C78" s="160" t="s">
        <v>428</v>
      </c>
      <c r="D78" s="160" t="s">
        <v>429</v>
      </c>
      <c r="E78" s="154" t="s">
        <v>23</v>
      </c>
      <c r="F78" s="162" t="s">
        <v>551</v>
      </c>
      <c r="G78" s="154" t="s">
        <v>23</v>
      </c>
      <c r="H78" s="162" t="str">
        <f>F78</f>
        <v>31.09.2017</v>
      </c>
      <c r="I78" s="154" t="s">
        <v>23</v>
      </c>
      <c r="J78" s="154" t="str">
        <f>I78</f>
        <v>х</v>
      </c>
      <c r="K78" s="319"/>
      <c r="L78" s="117"/>
      <c r="M78" s="117"/>
      <c r="N78" s="373"/>
      <c r="O78" s="373"/>
      <c r="P78" s="117"/>
      <c r="Q78" s="117"/>
      <c r="R78" s="117">
        <v>1</v>
      </c>
      <c r="S78" s="117">
        <v>1</v>
      </c>
      <c r="T78" s="156"/>
    </row>
    <row r="79" spans="1:20" s="183" customFormat="1" x14ac:dyDescent="0.25">
      <c r="A79" s="166"/>
      <c r="B79" s="454" t="s">
        <v>559</v>
      </c>
      <c r="C79" s="455"/>
      <c r="D79" s="455"/>
      <c r="E79" s="455"/>
      <c r="F79" s="455"/>
      <c r="G79" s="455"/>
      <c r="H79" s="455"/>
      <c r="I79" s="455"/>
      <c r="J79" s="455"/>
      <c r="K79" s="455"/>
      <c r="L79" s="321"/>
      <c r="M79" s="321"/>
      <c r="N79" s="375"/>
      <c r="O79" s="375"/>
      <c r="P79" s="321"/>
      <c r="Q79" s="321"/>
      <c r="R79" s="321"/>
      <c r="S79" s="321"/>
      <c r="T79" s="182"/>
    </row>
    <row r="80" spans="1:20" s="183" customFormat="1" ht="15" customHeight="1" x14ac:dyDescent="0.25">
      <c r="A80" s="450" t="s">
        <v>560</v>
      </c>
      <c r="B80" s="451"/>
      <c r="C80" s="451"/>
      <c r="D80" s="451"/>
      <c r="E80" s="451"/>
      <c r="F80" s="451"/>
      <c r="G80" s="451"/>
      <c r="H80" s="451"/>
      <c r="I80" s="451"/>
      <c r="J80" s="451"/>
      <c r="K80" s="451"/>
      <c r="L80" s="321"/>
      <c r="M80" s="321"/>
      <c r="N80" s="375"/>
      <c r="O80" s="375"/>
      <c r="P80" s="321"/>
      <c r="Q80" s="321"/>
      <c r="R80" s="321"/>
      <c r="S80" s="321"/>
      <c r="T80" s="182"/>
    </row>
    <row r="81" spans="1:20" s="173" customFormat="1" ht="63.75" x14ac:dyDescent="0.25">
      <c r="A81" s="158">
        <v>16</v>
      </c>
      <c r="B81" s="170" t="s">
        <v>561</v>
      </c>
      <c r="C81" s="170" t="s">
        <v>562</v>
      </c>
      <c r="D81" s="188" t="s">
        <v>563</v>
      </c>
      <c r="E81" s="171">
        <v>42736</v>
      </c>
      <c r="F81" s="171">
        <v>43100</v>
      </c>
      <c r="G81" s="171">
        <v>42736</v>
      </c>
      <c r="H81" s="171">
        <v>43100</v>
      </c>
      <c r="I81" s="229" t="s">
        <v>564</v>
      </c>
      <c r="J81" s="229" t="s">
        <v>1174</v>
      </c>
      <c r="K81" s="330" t="s">
        <v>1069</v>
      </c>
      <c r="L81" s="335">
        <v>1</v>
      </c>
      <c r="M81" s="335">
        <v>1</v>
      </c>
      <c r="N81" s="374">
        <v>1</v>
      </c>
      <c r="O81" s="374">
        <v>1</v>
      </c>
      <c r="P81" s="335"/>
      <c r="Q81" s="335"/>
      <c r="R81" s="335"/>
      <c r="S81" s="335"/>
      <c r="T81" s="172"/>
    </row>
    <row r="82" spans="1:20" s="157" customFormat="1" ht="51" x14ac:dyDescent="0.25">
      <c r="A82" s="158"/>
      <c r="B82" s="153" t="s">
        <v>565</v>
      </c>
      <c r="C82" s="160" t="s">
        <v>438</v>
      </c>
      <c r="D82" s="160" t="s">
        <v>439</v>
      </c>
      <c r="E82" s="162">
        <v>42736</v>
      </c>
      <c r="F82" s="162">
        <v>43100</v>
      </c>
      <c r="G82" s="162">
        <v>42736</v>
      </c>
      <c r="H82" s="162">
        <v>43100</v>
      </c>
      <c r="I82" s="143" t="s">
        <v>566</v>
      </c>
      <c r="J82" s="143" t="s">
        <v>1187</v>
      </c>
      <c r="K82" s="329" t="s">
        <v>1069</v>
      </c>
      <c r="L82" s="117"/>
      <c r="M82" s="117"/>
      <c r="N82" s="373"/>
      <c r="O82" s="373"/>
      <c r="P82" s="117">
        <v>1</v>
      </c>
      <c r="Q82" s="117">
        <v>1</v>
      </c>
      <c r="R82" s="117"/>
      <c r="S82" s="117"/>
      <c r="T82" s="156"/>
    </row>
    <row r="83" spans="1:20" s="157" customFormat="1" ht="89.25" x14ac:dyDescent="0.25">
      <c r="A83" s="158"/>
      <c r="B83" s="153" t="s">
        <v>567</v>
      </c>
      <c r="C83" s="153" t="s">
        <v>428</v>
      </c>
      <c r="D83" s="153" t="s">
        <v>568</v>
      </c>
      <c r="E83" s="168">
        <v>42736</v>
      </c>
      <c r="F83" s="168">
        <v>43100</v>
      </c>
      <c r="G83" s="168">
        <v>42736</v>
      </c>
      <c r="H83" s="168">
        <v>43100</v>
      </c>
      <c r="I83" s="130" t="s">
        <v>1105</v>
      </c>
      <c r="J83" s="130" t="s">
        <v>1106</v>
      </c>
      <c r="K83" s="329" t="s">
        <v>1069</v>
      </c>
      <c r="L83" s="117"/>
      <c r="M83" s="117"/>
      <c r="N83" s="373"/>
      <c r="O83" s="373"/>
      <c r="P83" s="117">
        <v>1</v>
      </c>
      <c r="Q83" s="117">
        <v>1</v>
      </c>
      <c r="R83" s="117"/>
      <c r="S83" s="117"/>
      <c r="T83" s="156"/>
    </row>
    <row r="84" spans="1:20" s="157" customFormat="1" ht="63.75" x14ac:dyDescent="0.25">
      <c r="A84" s="158"/>
      <c r="B84" s="143" t="s">
        <v>569</v>
      </c>
      <c r="C84" s="160" t="s">
        <v>562</v>
      </c>
      <c r="D84" s="160" t="s">
        <v>563</v>
      </c>
      <c r="E84" s="154" t="s">
        <v>23</v>
      </c>
      <c r="F84" s="162">
        <v>42916</v>
      </c>
      <c r="G84" s="154" t="s">
        <v>23</v>
      </c>
      <c r="H84" s="162">
        <f>F84</f>
        <v>42916</v>
      </c>
      <c r="I84" s="154" t="s">
        <v>23</v>
      </c>
      <c r="J84" s="154" t="str">
        <f>I84</f>
        <v>х</v>
      </c>
      <c r="K84" s="319"/>
      <c r="L84" s="117"/>
      <c r="M84" s="117"/>
      <c r="N84" s="373"/>
      <c r="O84" s="373"/>
      <c r="P84" s="117"/>
      <c r="Q84" s="117"/>
      <c r="R84" s="117">
        <v>1</v>
      </c>
      <c r="S84" s="117">
        <v>1</v>
      </c>
      <c r="T84" s="156"/>
    </row>
    <row r="85" spans="1:20" s="173" customFormat="1" ht="114.75" x14ac:dyDescent="0.25">
      <c r="A85" s="166">
        <v>17</v>
      </c>
      <c r="B85" s="236" t="s">
        <v>570</v>
      </c>
      <c r="C85" s="188" t="s">
        <v>562</v>
      </c>
      <c r="D85" s="188" t="s">
        <v>563</v>
      </c>
      <c r="E85" s="171">
        <v>42736</v>
      </c>
      <c r="F85" s="171">
        <v>43100</v>
      </c>
      <c r="G85" s="171">
        <v>42736</v>
      </c>
      <c r="H85" s="171">
        <v>43100</v>
      </c>
      <c r="I85" s="188" t="s">
        <v>571</v>
      </c>
      <c r="J85" s="188" t="s">
        <v>1175</v>
      </c>
      <c r="K85" s="330" t="s">
        <v>1069</v>
      </c>
      <c r="L85" s="335">
        <v>1</v>
      </c>
      <c r="M85" s="335">
        <v>1</v>
      </c>
      <c r="N85" s="374">
        <v>1</v>
      </c>
      <c r="O85" s="374">
        <v>1</v>
      </c>
      <c r="P85" s="335"/>
      <c r="Q85" s="335"/>
      <c r="R85" s="335"/>
      <c r="S85" s="335"/>
      <c r="T85" s="172"/>
    </row>
    <row r="86" spans="1:20" s="157" customFormat="1" ht="409.5" x14ac:dyDescent="0.25">
      <c r="A86" s="166"/>
      <c r="B86" s="190" t="s">
        <v>572</v>
      </c>
      <c r="C86" s="186" t="s">
        <v>562</v>
      </c>
      <c r="D86" s="186" t="s">
        <v>563</v>
      </c>
      <c r="E86" s="168">
        <v>42736</v>
      </c>
      <c r="F86" s="168">
        <v>43100</v>
      </c>
      <c r="G86" s="168">
        <v>42736</v>
      </c>
      <c r="H86" s="168">
        <v>43100</v>
      </c>
      <c r="I86" s="130" t="s">
        <v>573</v>
      </c>
      <c r="J86" s="130" t="s">
        <v>1176</v>
      </c>
      <c r="K86" s="327" t="s">
        <v>1069</v>
      </c>
      <c r="L86" s="117"/>
      <c r="M86" s="117"/>
      <c r="N86" s="373"/>
      <c r="O86" s="373"/>
      <c r="P86" s="117">
        <v>1</v>
      </c>
      <c r="Q86" s="117">
        <v>1</v>
      </c>
      <c r="R86" s="117"/>
      <c r="S86" s="117"/>
      <c r="T86" s="156"/>
    </row>
    <row r="87" spans="1:20" s="157" customFormat="1" ht="306" x14ac:dyDescent="0.25">
      <c r="A87" s="166"/>
      <c r="B87" s="190" t="s">
        <v>574</v>
      </c>
      <c r="C87" s="186" t="s">
        <v>562</v>
      </c>
      <c r="D87" s="186" t="s">
        <v>563</v>
      </c>
      <c r="E87" s="168">
        <v>42736</v>
      </c>
      <c r="F87" s="168">
        <v>43100</v>
      </c>
      <c r="G87" s="168">
        <v>42736</v>
      </c>
      <c r="H87" s="168">
        <v>43100</v>
      </c>
      <c r="I87" s="130" t="s">
        <v>575</v>
      </c>
      <c r="J87" s="130" t="s">
        <v>1177</v>
      </c>
      <c r="K87" s="327" t="s">
        <v>1069</v>
      </c>
      <c r="L87" s="117"/>
      <c r="M87" s="117"/>
      <c r="N87" s="373"/>
      <c r="O87" s="373"/>
      <c r="P87" s="117">
        <v>1</v>
      </c>
      <c r="Q87" s="117">
        <v>1</v>
      </c>
      <c r="R87" s="117"/>
      <c r="S87" s="117"/>
      <c r="T87" s="156"/>
    </row>
    <row r="88" spans="1:20" s="157" customFormat="1" ht="63.75" x14ac:dyDescent="0.25">
      <c r="A88" s="158"/>
      <c r="B88" s="143" t="s">
        <v>576</v>
      </c>
      <c r="C88" s="160" t="s">
        <v>562</v>
      </c>
      <c r="D88" s="160" t="s">
        <v>563</v>
      </c>
      <c r="E88" s="154" t="s">
        <v>23</v>
      </c>
      <c r="F88" s="162">
        <v>43008</v>
      </c>
      <c r="G88" s="154" t="s">
        <v>23</v>
      </c>
      <c r="H88" s="162">
        <v>42873</v>
      </c>
      <c r="I88" s="154" t="s">
        <v>23</v>
      </c>
      <c r="J88" s="154" t="str">
        <f>I88</f>
        <v>х</v>
      </c>
      <c r="K88" s="319"/>
      <c r="L88" s="117"/>
      <c r="M88" s="117"/>
      <c r="N88" s="373"/>
      <c r="O88" s="373"/>
      <c r="P88" s="117"/>
      <c r="Q88" s="117"/>
      <c r="R88" s="117">
        <v>1</v>
      </c>
      <c r="S88" s="117">
        <v>1</v>
      </c>
      <c r="T88" s="156"/>
    </row>
    <row r="89" spans="1:20" s="157" customFormat="1" ht="15" customHeight="1" x14ac:dyDescent="0.25">
      <c r="A89" s="448" t="s">
        <v>577</v>
      </c>
      <c r="B89" s="449"/>
      <c r="C89" s="449"/>
      <c r="D89" s="449"/>
      <c r="E89" s="449"/>
      <c r="F89" s="449"/>
      <c r="G89" s="449"/>
      <c r="H89" s="449"/>
      <c r="I89" s="449"/>
      <c r="J89" s="449"/>
      <c r="K89" s="449"/>
      <c r="L89" s="117"/>
      <c r="M89" s="117"/>
      <c r="N89" s="373"/>
      <c r="O89" s="373"/>
      <c r="P89" s="117"/>
      <c r="Q89" s="117"/>
      <c r="R89" s="117"/>
      <c r="S89" s="117"/>
      <c r="T89" s="156"/>
    </row>
    <row r="90" spans="1:20" s="173" customFormat="1" ht="89.25" x14ac:dyDescent="0.25">
      <c r="A90" s="166">
        <v>18</v>
      </c>
      <c r="B90" s="188" t="s">
        <v>578</v>
      </c>
      <c r="C90" s="188" t="s">
        <v>450</v>
      </c>
      <c r="D90" s="188" t="s">
        <v>451</v>
      </c>
      <c r="E90" s="171">
        <v>42736</v>
      </c>
      <c r="F90" s="171">
        <v>43100</v>
      </c>
      <c r="G90" s="171">
        <v>42736</v>
      </c>
      <c r="H90" s="171">
        <v>43100</v>
      </c>
      <c r="I90" s="229" t="s">
        <v>579</v>
      </c>
      <c r="J90" s="229" t="s">
        <v>1107</v>
      </c>
      <c r="K90" s="330" t="s">
        <v>1069</v>
      </c>
      <c r="L90" s="335">
        <v>1</v>
      </c>
      <c r="M90" s="335">
        <v>1</v>
      </c>
      <c r="N90" s="374">
        <v>1</v>
      </c>
      <c r="O90" s="374">
        <v>1</v>
      </c>
      <c r="P90" s="335"/>
      <c r="Q90" s="335"/>
      <c r="R90" s="335"/>
      <c r="S90" s="335"/>
      <c r="T90" s="172"/>
    </row>
    <row r="91" spans="1:20" s="157" customFormat="1" ht="96.75" customHeight="1" x14ac:dyDescent="0.25">
      <c r="A91" s="158"/>
      <c r="B91" s="153" t="s">
        <v>580</v>
      </c>
      <c r="C91" s="160" t="s">
        <v>428</v>
      </c>
      <c r="D91" s="160" t="s">
        <v>429</v>
      </c>
      <c r="E91" s="162">
        <v>42736</v>
      </c>
      <c r="F91" s="162">
        <v>43100</v>
      </c>
      <c r="G91" s="162">
        <v>42736</v>
      </c>
      <c r="H91" s="162">
        <v>43100</v>
      </c>
      <c r="I91" s="23" t="s">
        <v>581</v>
      </c>
      <c r="J91" s="23" t="s">
        <v>1108</v>
      </c>
      <c r="K91" s="329" t="s">
        <v>1069</v>
      </c>
      <c r="L91" s="117"/>
      <c r="M91" s="117"/>
      <c r="N91" s="373"/>
      <c r="O91" s="373"/>
      <c r="P91" s="117">
        <v>1</v>
      </c>
      <c r="Q91" s="117">
        <v>1</v>
      </c>
      <c r="R91" s="117"/>
      <c r="S91" s="117"/>
      <c r="T91" s="156"/>
    </row>
    <row r="92" spans="1:20" s="157" customFormat="1" ht="102" x14ac:dyDescent="0.25">
      <c r="A92" s="166"/>
      <c r="B92" s="190" t="s">
        <v>582</v>
      </c>
      <c r="C92" s="190" t="s">
        <v>450</v>
      </c>
      <c r="D92" s="190" t="s">
        <v>451</v>
      </c>
      <c r="E92" s="162">
        <v>42736</v>
      </c>
      <c r="F92" s="162">
        <v>43100</v>
      </c>
      <c r="G92" s="162">
        <v>42736</v>
      </c>
      <c r="H92" s="162">
        <v>43100</v>
      </c>
      <c r="I92" s="130" t="s">
        <v>583</v>
      </c>
      <c r="J92" s="130" t="s">
        <v>1109</v>
      </c>
      <c r="K92" s="327" t="s">
        <v>1069</v>
      </c>
      <c r="L92" s="117"/>
      <c r="M92" s="117"/>
      <c r="N92" s="373"/>
      <c r="O92" s="373"/>
      <c r="P92" s="117">
        <v>1</v>
      </c>
      <c r="Q92" s="117">
        <v>1</v>
      </c>
      <c r="R92" s="117"/>
      <c r="S92" s="117"/>
      <c r="T92" s="156"/>
    </row>
    <row r="93" spans="1:20" s="157" customFormat="1" ht="63.75" x14ac:dyDescent="0.25">
      <c r="A93" s="158"/>
      <c r="B93" s="143" t="s">
        <v>584</v>
      </c>
      <c r="C93" s="160" t="s">
        <v>450</v>
      </c>
      <c r="D93" s="160" t="s">
        <v>451</v>
      </c>
      <c r="E93" s="154" t="s">
        <v>23</v>
      </c>
      <c r="F93" s="162">
        <v>43100</v>
      </c>
      <c r="G93" s="154" t="s">
        <v>23</v>
      </c>
      <c r="H93" s="162">
        <f>F93</f>
        <v>43100</v>
      </c>
      <c r="I93" s="154" t="s">
        <v>23</v>
      </c>
      <c r="J93" s="154" t="str">
        <f>I93</f>
        <v>х</v>
      </c>
      <c r="K93" s="327"/>
      <c r="L93" s="117"/>
      <c r="M93" s="117"/>
      <c r="N93" s="373"/>
      <c r="O93" s="373"/>
      <c r="P93" s="117"/>
      <c r="Q93" s="117"/>
      <c r="R93" s="117">
        <v>1</v>
      </c>
      <c r="S93" s="117">
        <v>1</v>
      </c>
      <c r="T93" s="156"/>
    </row>
    <row r="94" spans="1:20" s="173" customFormat="1" ht="63.75" x14ac:dyDescent="0.25">
      <c r="A94" s="166">
        <v>19</v>
      </c>
      <c r="B94" s="188" t="s">
        <v>585</v>
      </c>
      <c r="C94" s="188" t="s">
        <v>562</v>
      </c>
      <c r="D94" s="188" t="s">
        <v>563</v>
      </c>
      <c r="E94" s="171">
        <v>42736</v>
      </c>
      <c r="F94" s="171">
        <v>43100</v>
      </c>
      <c r="G94" s="171">
        <v>42736</v>
      </c>
      <c r="H94" s="171">
        <v>43100</v>
      </c>
      <c r="I94" s="237" t="s">
        <v>586</v>
      </c>
      <c r="J94" s="237" t="s">
        <v>1110</v>
      </c>
      <c r="K94" s="327" t="s">
        <v>1069</v>
      </c>
      <c r="L94" s="335">
        <v>1</v>
      </c>
      <c r="M94" s="335">
        <v>1</v>
      </c>
      <c r="N94" s="374">
        <v>1</v>
      </c>
      <c r="O94" s="374">
        <v>1</v>
      </c>
      <c r="P94" s="335"/>
      <c r="Q94" s="335"/>
      <c r="R94" s="335"/>
      <c r="S94" s="335"/>
      <c r="T94" s="172"/>
    </row>
    <row r="95" spans="1:20" s="157" customFormat="1" ht="63.75" x14ac:dyDescent="0.25">
      <c r="A95" s="194"/>
      <c r="B95" s="190" t="s">
        <v>587</v>
      </c>
      <c r="C95" s="186" t="s">
        <v>562</v>
      </c>
      <c r="D95" s="186" t="s">
        <v>563</v>
      </c>
      <c r="E95" s="168">
        <v>42736</v>
      </c>
      <c r="F95" s="168">
        <v>43100</v>
      </c>
      <c r="G95" s="168">
        <v>42736</v>
      </c>
      <c r="H95" s="168">
        <v>43100</v>
      </c>
      <c r="I95" s="130" t="s">
        <v>588</v>
      </c>
      <c r="J95" s="130" t="s">
        <v>1169</v>
      </c>
      <c r="K95" s="327" t="s">
        <v>1069</v>
      </c>
      <c r="L95" s="117"/>
      <c r="M95" s="117"/>
      <c r="N95" s="373"/>
      <c r="O95" s="373"/>
      <c r="P95" s="117">
        <v>1</v>
      </c>
      <c r="Q95" s="117">
        <v>1</v>
      </c>
      <c r="R95" s="117"/>
      <c r="S95" s="117"/>
      <c r="T95" s="156"/>
    </row>
    <row r="96" spans="1:20" s="157" customFormat="1" ht="63.75" x14ac:dyDescent="0.25">
      <c r="A96" s="158"/>
      <c r="B96" s="153" t="s">
        <v>589</v>
      </c>
      <c r="C96" s="160" t="s">
        <v>562</v>
      </c>
      <c r="D96" s="160" t="s">
        <v>563</v>
      </c>
      <c r="E96" s="168">
        <v>42736</v>
      </c>
      <c r="F96" s="168">
        <v>43100</v>
      </c>
      <c r="G96" s="168">
        <v>42736</v>
      </c>
      <c r="H96" s="168">
        <v>43100</v>
      </c>
      <c r="I96" s="23" t="s">
        <v>590</v>
      </c>
      <c r="J96" s="23" t="s">
        <v>1170</v>
      </c>
      <c r="K96" s="327" t="s">
        <v>1069</v>
      </c>
      <c r="L96" s="117"/>
      <c r="M96" s="117"/>
      <c r="N96" s="373"/>
      <c r="O96" s="373"/>
      <c r="P96" s="117">
        <v>1</v>
      </c>
      <c r="Q96" s="117">
        <v>1</v>
      </c>
      <c r="R96" s="117"/>
      <c r="S96" s="117"/>
      <c r="T96" s="156"/>
    </row>
    <row r="97" spans="1:20" s="157" customFormat="1" ht="63.75" x14ac:dyDescent="0.25">
      <c r="A97" s="158"/>
      <c r="B97" s="153" t="s">
        <v>591</v>
      </c>
      <c r="C97" s="160" t="s">
        <v>562</v>
      </c>
      <c r="D97" s="160" t="s">
        <v>563</v>
      </c>
      <c r="E97" s="168">
        <v>42736</v>
      </c>
      <c r="F97" s="168">
        <v>43100</v>
      </c>
      <c r="G97" s="168">
        <v>42736</v>
      </c>
      <c r="H97" s="168">
        <v>43100</v>
      </c>
      <c r="I97" s="23" t="s">
        <v>592</v>
      </c>
      <c r="J97" s="23" t="s">
        <v>1171</v>
      </c>
      <c r="K97" s="327" t="s">
        <v>1069</v>
      </c>
      <c r="L97" s="117"/>
      <c r="M97" s="117"/>
      <c r="N97" s="373"/>
      <c r="O97" s="373"/>
      <c r="P97" s="117">
        <v>1</v>
      </c>
      <c r="Q97" s="117">
        <v>1</v>
      </c>
      <c r="R97" s="117"/>
      <c r="S97" s="117"/>
      <c r="T97" s="156"/>
    </row>
    <row r="98" spans="1:20" s="157" customFormat="1" ht="63.75" x14ac:dyDescent="0.25">
      <c r="A98" s="158"/>
      <c r="B98" s="144" t="s">
        <v>593</v>
      </c>
      <c r="C98" s="160" t="s">
        <v>562</v>
      </c>
      <c r="D98" s="160" t="s">
        <v>563</v>
      </c>
      <c r="E98" s="154" t="s">
        <v>23</v>
      </c>
      <c r="F98" s="162">
        <v>42825</v>
      </c>
      <c r="G98" s="154" t="s">
        <v>23</v>
      </c>
      <c r="H98" s="162">
        <f>F98</f>
        <v>42825</v>
      </c>
      <c r="I98" s="154" t="s">
        <v>23</v>
      </c>
      <c r="J98" s="154" t="str">
        <f>I98</f>
        <v>х</v>
      </c>
      <c r="K98" s="327"/>
      <c r="L98" s="117"/>
      <c r="M98" s="117"/>
      <c r="N98" s="373"/>
      <c r="O98" s="373"/>
      <c r="P98" s="117"/>
      <c r="Q98" s="117"/>
      <c r="R98" s="117">
        <v>1</v>
      </c>
      <c r="S98" s="117">
        <v>1</v>
      </c>
      <c r="T98" s="156"/>
    </row>
    <row r="99" spans="1:20" s="157" customFormat="1" ht="127.5" x14ac:dyDescent="0.25">
      <c r="A99" s="166">
        <v>20</v>
      </c>
      <c r="B99" s="185" t="s">
        <v>594</v>
      </c>
      <c r="C99" s="186" t="s">
        <v>562</v>
      </c>
      <c r="D99" s="187" t="s">
        <v>563</v>
      </c>
      <c r="E99" s="184">
        <v>42736</v>
      </c>
      <c r="F99" s="184">
        <v>43100</v>
      </c>
      <c r="G99" s="184">
        <v>42736</v>
      </c>
      <c r="H99" s="184">
        <v>43100</v>
      </c>
      <c r="I99" s="188" t="s">
        <v>595</v>
      </c>
      <c r="J99" s="188" t="s">
        <v>1172</v>
      </c>
      <c r="K99" s="330" t="s">
        <v>1069</v>
      </c>
      <c r="L99" s="117">
        <v>1</v>
      </c>
      <c r="M99" s="117">
        <v>1</v>
      </c>
      <c r="N99" s="373"/>
      <c r="O99" s="373"/>
      <c r="P99" s="117"/>
      <c r="Q99" s="117"/>
      <c r="R99" s="117"/>
      <c r="S99" s="117"/>
      <c r="T99" s="156"/>
    </row>
    <row r="100" spans="1:20" s="157" customFormat="1" ht="63.75" x14ac:dyDescent="0.25">
      <c r="A100" s="166"/>
      <c r="B100" s="189" t="s">
        <v>596</v>
      </c>
      <c r="C100" s="186" t="s">
        <v>562</v>
      </c>
      <c r="D100" s="186" t="s">
        <v>563</v>
      </c>
      <c r="E100" s="162">
        <v>42736</v>
      </c>
      <c r="F100" s="162">
        <v>43100</v>
      </c>
      <c r="G100" s="162">
        <v>42736</v>
      </c>
      <c r="H100" s="162">
        <v>43100</v>
      </c>
      <c r="I100" s="190" t="s">
        <v>597</v>
      </c>
      <c r="J100" s="190" t="s">
        <v>1173</v>
      </c>
      <c r="K100" s="327" t="s">
        <v>1069</v>
      </c>
      <c r="L100" s="117"/>
      <c r="M100" s="117"/>
      <c r="N100" s="373"/>
      <c r="O100" s="373"/>
      <c r="P100" s="117">
        <v>1</v>
      </c>
      <c r="Q100" s="117">
        <v>1</v>
      </c>
      <c r="R100" s="117"/>
      <c r="S100" s="117"/>
      <c r="T100" s="156"/>
    </row>
    <row r="101" spans="1:20" s="157" customFormat="1" ht="63.75" x14ac:dyDescent="0.25">
      <c r="A101" s="166"/>
      <c r="B101" s="189" t="s">
        <v>598</v>
      </c>
      <c r="C101" s="186" t="s">
        <v>562</v>
      </c>
      <c r="D101" s="186" t="s">
        <v>563</v>
      </c>
      <c r="E101" s="162">
        <v>42736</v>
      </c>
      <c r="F101" s="162">
        <v>43100</v>
      </c>
      <c r="G101" s="162">
        <v>42736</v>
      </c>
      <c r="H101" s="162">
        <v>43100</v>
      </c>
      <c r="I101" s="190" t="s">
        <v>599</v>
      </c>
      <c r="J101" s="190" t="s">
        <v>1111</v>
      </c>
      <c r="K101" s="327" t="s">
        <v>1069</v>
      </c>
      <c r="L101" s="117"/>
      <c r="M101" s="117"/>
      <c r="N101" s="373"/>
      <c r="O101" s="373"/>
      <c r="P101" s="117">
        <v>1</v>
      </c>
      <c r="Q101" s="117">
        <v>1</v>
      </c>
      <c r="R101" s="117"/>
      <c r="S101" s="117"/>
      <c r="T101" s="156"/>
    </row>
    <row r="102" spans="1:20" s="157" customFormat="1" ht="63.75" x14ac:dyDescent="0.25">
      <c r="A102" s="166"/>
      <c r="B102" s="144" t="s">
        <v>600</v>
      </c>
      <c r="C102" s="160" t="s">
        <v>562</v>
      </c>
      <c r="D102" s="160" t="s">
        <v>563</v>
      </c>
      <c r="E102" s="154" t="s">
        <v>23</v>
      </c>
      <c r="F102" s="162">
        <v>43100</v>
      </c>
      <c r="G102" s="154" t="s">
        <v>23</v>
      </c>
      <c r="H102" s="162">
        <f>F102</f>
        <v>43100</v>
      </c>
      <c r="I102" s="154" t="s">
        <v>23</v>
      </c>
      <c r="J102" s="154" t="str">
        <f>I102</f>
        <v>х</v>
      </c>
      <c r="K102" s="319"/>
      <c r="L102" s="117"/>
      <c r="M102" s="117"/>
      <c r="N102" s="373"/>
      <c r="O102" s="373"/>
      <c r="P102" s="117"/>
      <c r="Q102" s="117"/>
      <c r="R102" s="117">
        <v>1</v>
      </c>
      <c r="S102" s="117">
        <v>1</v>
      </c>
      <c r="T102" s="156"/>
    </row>
    <row r="103" spans="1:20" s="183" customFormat="1" ht="25.5" customHeight="1" x14ac:dyDescent="0.25">
      <c r="A103" s="158"/>
      <c r="B103" s="454" t="s">
        <v>601</v>
      </c>
      <c r="C103" s="455"/>
      <c r="D103" s="455"/>
      <c r="E103" s="455"/>
      <c r="F103" s="455"/>
      <c r="G103" s="455"/>
      <c r="H103" s="455"/>
      <c r="I103" s="455"/>
      <c r="J103" s="455"/>
      <c r="K103" s="455"/>
      <c r="L103" s="321"/>
      <c r="M103" s="321"/>
      <c r="N103" s="375"/>
      <c r="O103" s="375"/>
      <c r="P103" s="321"/>
      <c r="Q103" s="321"/>
      <c r="R103" s="321"/>
      <c r="S103" s="321"/>
      <c r="T103" s="182"/>
    </row>
    <row r="104" spans="1:20" s="183" customFormat="1" ht="15" customHeight="1" x14ac:dyDescent="0.25">
      <c r="A104" s="448" t="s">
        <v>602</v>
      </c>
      <c r="B104" s="449"/>
      <c r="C104" s="449"/>
      <c r="D104" s="449"/>
      <c r="E104" s="449"/>
      <c r="F104" s="449"/>
      <c r="G104" s="449"/>
      <c r="H104" s="449"/>
      <c r="I104" s="449"/>
      <c r="J104" s="449"/>
      <c r="K104" s="449"/>
      <c r="L104" s="321"/>
      <c r="M104" s="321"/>
      <c r="N104" s="375"/>
      <c r="O104" s="375"/>
      <c r="P104" s="321"/>
      <c r="Q104" s="321"/>
      <c r="R104" s="321"/>
      <c r="S104" s="321"/>
      <c r="T104" s="182"/>
    </row>
    <row r="105" spans="1:20" s="173" customFormat="1" ht="63.75" x14ac:dyDescent="0.25">
      <c r="A105" s="158">
        <v>21</v>
      </c>
      <c r="B105" s="170" t="s">
        <v>603</v>
      </c>
      <c r="C105" s="169" t="s">
        <v>428</v>
      </c>
      <c r="D105" s="169" t="s">
        <v>429</v>
      </c>
      <c r="E105" s="184">
        <v>42736</v>
      </c>
      <c r="F105" s="184">
        <v>43100</v>
      </c>
      <c r="G105" s="184">
        <v>42736</v>
      </c>
      <c r="H105" s="184">
        <v>43100</v>
      </c>
      <c r="I105" s="192" t="s">
        <v>604</v>
      </c>
      <c r="J105" s="192" t="s">
        <v>1114</v>
      </c>
      <c r="K105" s="334" t="s">
        <v>1069</v>
      </c>
      <c r="L105" s="335">
        <v>1</v>
      </c>
      <c r="M105" s="335">
        <v>1</v>
      </c>
      <c r="N105" s="374">
        <v>1</v>
      </c>
      <c r="O105" s="374">
        <v>1</v>
      </c>
      <c r="P105" s="335"/>
      <c r="Q105" s="335"/>
      <c r="R105" s="335"/>
      <c r="S105" s="335"/>
      <c r="T105" s="172"/>
    </row>
    <row r="106" spans="1:20" s="157" customFormat="1" ht="114.75" x14ac:dyDescent="0.25">
      <c r="A106" s="158"/>
      <c r="B106" s="153" t="s">
        <v>605</v>
      </c>
      <c r="C106" s="160" t="s">
        <v>450</v>
      </c>
      <c r="D106" s="160" t="s">
        <v>451</v>
      </c>
      <c r="E106" s="162">
        <v>42736</v>
      </c>
      <c r="F106" s="162">
        <v>43100</v>
      </c>
      <c r="G106" s="162">
        <v>42736</v>
      </c>
      <c r="H106" s="162">
        <v>43100</v>
      </c>
      <c r="I106" s="23" t="s">
        <v>606</v>
      </c>
      <c r="J106" s="163" t="s">
        <v>1112</v>
      </c>
      <c r="K106" s="329" t="s">
        <v>1069</v>
      </c>
      <c r="L106" s="117"/>
      <c r="M106" s="117"/>
      <c r="N106" s="373"/>
      <c r="O106" s="373"/>
      <c r="P106" s="117">
        <v>1</v>
      </c>
      <c r="Q106" s="117">
        <v>1</v>
      </c>
      <c r="R106" s="117"/>
      <c r="S106" s="117"/>
      <c r="T106" s="156"/>
    </row>
    <row r="107" spans="1:20" s="157" customFormat="1" ht="89.25" x14ac:dyDescent="0.25">
      <c r="A107" s="158"/>
      <c r="B107" s="153" t="s">
        <v>607</v>
      </c>
      <c r="C107" s="160" t="s">
        <v>428</v>
      </c>
      <c r="D107" s="160" t="s">
        <v>429</v>
      </c>
      <c r="E107" s="162">
        <v>42736</v>
      </c>
      <c r="F107" s="162">
        <v>43100</v>
      </c>
      <c r="G107" s="162">
        <v>42736</v>
      </c>
      <c r="H107" s="162">
        <v>43100</v>
      </c>
      <c r="I107" s="163" t="s">
        <v>608</v>
      </c>
      <c r="J107" s="163" t="s">
        <v>1113</v>
      </c>
      <c r="K107" s="329" t="s">
        <v>1069</v>
      </c>
      <c r="L107" s="117"/>
      <c r="M107" s="117"/>
      <c r="N107" s="373"/>
      <c r="O107" s="373"/>
      <c r="P107" s="117">
        <v>1</v>
      </c>
      <c r="Q107" s="117">
        <v>1</v>
      </c>
      <c r="R107" s="117"/>
      <c r="S107" s="117"/>
      <c r="T107" s="156"/>
    </row>
    <row r="108" spans="1:20" s="157" customFormat="1" ht="63.75" x14ac:dyDescent="0.25">
      <c r="A108" s="158"/>
      <c r="B108" s="153" t="s">
        <v>609</v>
      </c>
      <c r="C108" s="160" t="s">
        <v>428</v>
      </c>
      <c r="D108" s="160" t="s">
        <v>429</v>
      </c>
      <c r="E108" s="154" t="s">
        <v>23</v>
      </c>
      <c r="F108" s="162">
        <v>43008</v>
      </c>
      <c r="G108" s="154" t="s">
        <v>23</v>
      </c>
      <c r="H108" s="162">
        <v>42853</v>
      </c>
      <c r="I108" s="154" t="s">
        <v>23</v>
      </c>
      <c r="J108" s="154" t="str">
        <f>I108</f>
        <v>х</v>
      </c>
      <c r="K108" s="319"/>
      <c r="L108" s="117"/>
      <c r="M108" s="117"/>
      <c r="N108" s="373"/>
      <c r="O108" s="373"/>
      <c r="P108" s="117"/>
      <c r="Q108" s="117"/>
      <c r="R108" s="117">
        <v>1</v>
      </c>
      <c r="S108" s="117">
        <v>1</v>
      </c>
      <c r="T108" s="156"/>
    </row>
    <row r="109" spans="1:20" s="173" customFormat="1" ht="76.5" x14ac:dyDescent="0.25">
      <c r="A109" s="158">
        <v>22</v>
      </c>
      <c r="B109" s="170" t="s">
        <v>610</v>
      </c>
      <c r="C109" s="170" t="s">
        <v>450</v>
      </c>
      <c r="D109" s="188" t="s">
        <v>461</v>
      </c>
      <c r="E109" s="171">
        <v>42736</v>
      </c>
      <c r="F109" s="171">
        <v>43100</v>
      </c>
      <c r="G109" s="171">
        <v>42736</v>
      </c>
      <c r="H109" s="171">
        <v>43100</v>
      </c>
      <c r="I109" s="229" t="s">
        <v>611</v>
      </c>
      <c r="J109" s="229" t="s">
        <v>1115</v>
      </c>
      <c r="K109" s="330" t="s">
        <v>1069</v>
      </c>
      <c r="L109" s="335">
        <v>1</v>
      </c>
      <c r="M109" s="335">
        <v>1</v>
      </c>
      <c r="N109" s="374">
        <v>1</v>
      </c>
      <c r="O109" s="374">
        <v>1</v>
      </c>
      <c r="P109" s="335"/>
      <c r="Q109" s="335"/>
      <c r="R109" s="335"/>
      <c r="S109" s="335"/>
      <c r="T109" s="172"/>
    </row>
    <row r="110" spans="1:20" s="157" customFormat="1" ht="127.5" x14ac:dyDescent="0.25">
      <c r="A110" s="158"/>
      <c r="B110" s="153" t="s">
        <v>612</v>
      </c>
      <c r="C110" s="153" t="s">
        <v>450</v>
      </c>
      <c r="D110" s="153" t="s">
        <v>461</v>
      </c>
      <c r="E110" s="168">
        <v>42736</v>
      </c>
      <c r="F110" s="168">
        <v>43100</v>
      </c>
      <c r="G110" s="168">
        <v>42736</v>
      </c>
      <c r="H110" s="168">
        <v>43100</v>
      </c>
      <c r="I110" s="193" t="s">
        <v>613</v>
      </c>
      <c r="J110" s="193" t="s">
        <v>1198</v>
      </c>
      <c r="K110" s="327" t="s">
        <v>1069</v>
      </c>
      <c r="L110" s="117"/>
      <c r="M110" s="117"/>
      <c r="N110" s="373"/>
      <c r="O110" s="373"/>
      <c r="P110" s="117">
        <v>1</v>
      </c>
      <c r="Q110" s="117">
        <v>1</v>
      </c>
      <c r="R110" s="117"/>
      <c r="S110" s="117"/>
      <c r="T110" s="156"/>
    </row>
    <row r="111" spans="1:20" s="157" customFormat="1" ht="89.25" x14ac:dyDescent="0.25">
      <c r="A111" s="158"/>
      <c r="B111" s="153" t="s">
        <v>614</v>
      </c>
      <c r="C111" s="153" t="s">
        <v>450</v>
      </c>
      <c r="D111" s="160" t="s">
        <v>461</v>
      </c>
      <c r="E111" s="168">
        <v>42736</v>
      </c>
      <c r="F111" s="168">
        <v>43100</v>
      </c>
      <c r="G111" s="168">
        <v>42736</v>
      </c>
      <c r="H111" s="168">
        <v>43100</v>
      </c>
      <c r="I111" s="163" t="s">
        <v>615</v>
      </c>
      <c r="J111" s="193" t="s">
        <v>1116</v>
      </c>
      <c r="K111" s="327" t="s">
        <v>1069</v>
      </c>
      <c r="L111" s="117"/>
      <c r="M111" s="117"/>
      <c r="N111" s="373"/>
      <c r="O111" s="373"/>
      <c r="P111" s="117">
        <v>1</v>
      </c>
      <c r="Q111" s="117">
        <v>1</v>
      </c>
      <c r="R111" s="117"/>
      <c r="S111" s="117"/>
      <c r="T111" s="156"/>
    </row>
    <row r="112" spans="1:20" s="157" customFormat="1" ht="51" x14ac:dyDescent="0.25">
      <c r="A112" s="158"/>
      <c r="B112" s="153" t="s">
        <v>616</v>
      </c>
      <c r="C112" s="160" t="s">
        <v>450</v>
      </c>
      <c r="D112" s="160" t="s">
        <v>461</v>
      </c>
      <c r="E112" s="154" t="s">
        <v>23</v>
      </c>
      <c r="F112" s="162">
        <v>42916</v>
      </c>
      <c r="G112" s="154" t="s">
        <v>23</v>
      </c>
      <c r="H112" s="162">
        <f>F112</f>
        <v>42916</v>
      </c>
      <c r="I112" s="154" t="s">
        <v>23</v>
      </c>
      <c r="J112" s="154" t="str">
        <f>I112</f>
        <v>х</v>
      </c>
      <c r="K112" s="319"/>
      <c r="L112" s="117"/>
      <c r="M112" s="117"/>
      <c r="N112" s="373"/>
      <c r="O112" s="373"/>
      <c r="P112" s="117"/>
      <c r="Q112" s="117"/>
      <c r="R112" s="117">
        <v>1</v>
      </c>
      <c r="S112" s="117">
        <v>1</v>
      </c>
      <c r="T112" s="156"/>
    </row>
    <row r="113" spans="1:20" s="157" customFormat="1" ht="15" customHeight="1" x14ac:dyDescent="0.25">
      <c r="A113" s="448" t="s">
        <v>617</v>
      </c>
      <c r="B113" s="449"/>
      <c r="C113" s="449"/>
      <c r="D113" s="449"/>
      <c r="E113" s="449"/>
      <c r="F113" s="449"/>
      <c r="G113" s="449"/>
      <c r="H113" s="449"/>
      <c r="I113" s="449"/>
      <c r="J113" s="449"/>
      <c r="K113" s="449"/>
      <c r="L113" s="117"/>
      <c r="M113" s="117"/>
      <c r="N113" s="373"/>
      <c r="O113" s="373"/>
      <c r="P113" s="117"/>
      <c r="Q113" s="117"/>
      <c r="R113" s="117"/>
      <c r="S113" s="117"/>
      <c r="T113" s="156"/>
    </row>
    <row r="114" spans="1:20" s="173" customFormat="1" ht="102" x14ac:dyDescent="0.25">
      <c r="A114" s="166">
        <v>23</v>
      </c>
      <c r="B114" s="188" t="s">
        <v>618</v>
      </c>
      <c r="C114" s="188" t="s">
        <v>450</v>
      </c>
      <c r="D114" s="188" t="s">
        <v>461</v>
      </c>
      <c r="E114" s="171">
        <v>42736</v>
      </c>
      <c r="F114" s="171">
        <v>43100</v>
      </c>
      <c r="G114" s="171">
        <v>42736</v>
      </c>
      <c r="H114" s="171">
        <v>43100</v>
      </c>
      <c r="I114" s="229" t="s">
        <v>619</v>
      </c>
      <c r="J114" s="229" t="s">
        <v>1117</v>
      </c>
      <c r="K114" s="330" t="s">
        <v>1069</v>
      </c>
      <c r="L114" s="335">
        <v>1</v>
      </c>
      <c r="M114" s="335">
        <v>1</v>
      </c>
      <c r="N114" s="374">
        <v>1</v>
      </c>
      <c r="O114" s="374">
        <v>1</v>
      </c>
      <c r="P114" s="335"/>
      <c r="Q114" s="335"/>
      <c r="R114" s="335"/>
      <c r="S114" s="335"/>
      <c r="T114" s="172"/>
    </row>
    <row r="115" spans="1:20" s="157" customFormat="1" ht="127.5" x14ac:dyDescent="0.25">
      <c r="A115" s="158"/>
      <c r="B115" s="153" t="s">
        <v>620</v>
      </c>
      <c r="C115" s="160" t="s">
        <v>450</v>
      </c>
      <c r="D115" s="160" t="s">
        <v>461</v>
      </c>
      <c r="E115" s="162">
        <v>42736</v>
      </c>
      <c r="F115" s="162">
        <v>43100</v>
      </c>
      <c r="G115" s="162">
        <v>42736</v>
      </c>
      <c r="H115" s="162">
        <v>43100</v>
      </c>
      <c r="I115" s="163" t="s">
        <v>621</v>
      </c>
      <c r="J115" s="193" t="s">
        <v>1118</v>
      </c>
      <c r="K115" s="327" t="s">
        <v>1069</v>
      </c>
      <c r="L115" s="117"/>
      <c r="M115" s="117"/>
      <c r="N115" s="373"/>
      <c r="O115" s="373"/>
      <c r="P115" s="117">
        <v>1</v>
      </c>
      <c r="Q115" s="117">
        <v>1</v>
      </c>
      <c r="R115" s="117"/>
      <c r="S115" s="117"/>
      <c r="T115" s="156"/>
    </row>
    <row r="116" spans="1:20" s="157" customFormat="1" ht="114.75" x14ac:dyDescent="0.25">
      <c r="A116" s="191"/>
      <c r="B116" s="153" t="s">
        <v>622</v>
      </c>
      <c r="C116" s="160" t="s">
        <v>450</v>
      </c>
      <c r="D116" s="160" t="s">
        <v>461</v>
      </c>
      <c r="E116" s="162">
        <v>42736</v>
      </c>
      <c r="F116" s="162">
        <v>43100</v>
      </c>
      <c r="G116" s="162">
        <v>42736</v>
      </c>
      <c r="H116" s="162">
        <v>43100</v>
      </c>
      <c r="I116" s="163" t="s">
        <v>623</v>
      </c>
      <c r="J116" s="193" t="s">
        <v>1317</v>
      </c>
      <c r="K116" s="327" t="s">
        <v>1069</v>
      </c>
      <c r="L116" s="117"/>
      <c r="M116" s="117"/>
      <c r="N116" s="373"/>
      <c r="O116" s="373"/>
      <c r="P116" s="117">
        <v>1</v>
      </c>
      <c r="Q116" s="117">
        <v>1</v>
      </c>
      <c r="R116" s="117"/>
      <c r="S116" s="117"/>
      <c r="T116" s="156"/>
    </row>
    <row r="117" spans="1:20" s="157" customFormat="1" ht="89.25" x14ac:dyDescent="0.25">
      <c r="A117" s="158"/>
      <c r="B117" s="153" t="s">
        <v>624</v>
      </c>
      <c r="C117" s="160" t="s">
        <v>450</v>
      </c>
      <c r="D117" s="160" t="s">
        <v>461</v>
      </c>
      <c r="E117" s="154" t="s">
        <v>23</v>
      </c>
      <c r="F117" s="162">
        <v>42825</v>
      </c>
      <c r="G117" s="154" t="s">
        <v>23</v>
      </c>
      <c r="H117" s="162">
        <f>F117</f>
        <v>42825</v>
      </c>
      <c r="I117" s="154" t="s">
        <v>23</v>
      </c>
      <c r="J117" s="154" t="str">
        <f>I117</f>
        <v>х</v>
      </c>
      <c r="K117" s="319"/>
      <c r="L117" s="117"/>
      <c r="M117" s="117"/>
      <c r="N117" s="373"/>
      <c r="O117" s="373"/>
      <c r="P117" s="117"/>
      <c r="Q117" s="117"/>
      <c r="R117" s="117">
        <v>1</v>
      </c>
      <c r="S117" s="117">
        <v>1</v>
      </c>
      <c r="T117" s="156"/>
    </row>
    <row r="118" spans="1:20" s="157" customFormat="1" ht="89.25" x14ac:dyDescent="0.25">
      <c r="A118" s="166">
        <v>24</v>
      </c>
      <c r="B118" s="188" t="s">
        <v>625</v>
      </c>
      <c r="C118" s="169" t="s">
        <v>450</v>
      </c>
      <c r="D118" s="169" t="s">
        <v>461</v>
      </c>
      <c r="E118" s="184">
        <v>42736</v>
      </c>
      <c r="F118" s="184">
        <v>43100</v>
      </c>
      <c r="G118" s="184">
        <v>42736</v>
      </c>
      <c r="H118" s="184">
        <v>43100</v>
      </c>
      <c r="I118" s="192" t="s">
        <v>626</v>
      </c>
      <c r="J118" s="192" t="s">
        <v>1119</v>
      </c>
      <c r="K118" s="333" t="s">
        <v>1069</v>
      </c>
      <c r="L118" s="335">
        <v>1</v>
      </c>
      <c r="M118" s="335">
        <v>1</v>
      </c>
      <c r="N118" s="374"/>
      <c r="O118" s="374"/>
      <c r="P118" s="335"/>
      <c r="Q118" s="335"/>
      <c r="R118" s="335"/>
      <c r="S118" s="335"/>
      <c r="T118" s="172"/>
    </row>
    <row r="119" spans="1:20" s="157" customFormat="1" ht="38.25" x14ac:dyDescent="0.25">
      <c r="A119" s="166"/>
      <c r="B119" s="190" t="s">
        <v>627</v>
      </c>
      <c r="C119" s="160" t="s">
        <v>450</v>
      </c>
      <c r="D119" s="160" t="s">
        <v>461</v>
      </c>
      <c r="E119" s="162">
        <v>42736</v>
      </c>
      <c r="F119" s="162">
        <v>43100</v>
      </c>
      <c r="G119" s="162">
        <v>42736</v>
      </c>
      <c r="H119" s="162">
        <v>43100</v>
      </c>
      <c r="I119" s="193" t="s">
        <v>628</v>
      </c>
      <c r="J119" s="193" t="s">
        <v>1121</v>
      </c>
      <c r="K119" s="328" t="s">
        <v>1069</v>
      </c>
      <c r="L119" s="117"/>
      <c r="M119" s="117"/>
      <c r="N119" s="373"/>
      <c r="O119" s="373"/>
      <c r="P119" s="117">
        <v>1</v>
      </c>
      <c r="Q119" s="117">
        <v>1</v>
      </c>
      <c r="R119" s="117"/>
      <c r="S119" s="117"/>
      <c r="T119" s="156"/>
    </row>
    <row r="120" spans="1:20" s="157" customFormat="1" ht="51" x14ac:dyDescent="0.25">
      <c r="A120" s="194"/>
      <c r="B120" s="190" t="s">
        <v>629</v>
      </c>
      <c r="C120" s="160" t="s">
        <v>450</v>
      </c>
      <c r="D120" s="160" t="s">
        <v>461</v>
      </c>
      <c r="E120" s="162">
        <v>42736</v>
      </c>
      <c r="F120" s="162">
        <v>43100</v>
      </c>
      <c r="G120" s="162">
        <v>42736</v>
      </c>
      <c r="H120" s="162">
        <v>43100</v>
      </c>
      <c r="I120" s="193" t="s">
        <v>630</v>
      </c>
      <c r="J120" s="193" t="s">
        <v>1120</v>
      </c>
      <c r="K120" s="328" t="s">
        <v>1069</v>
      </c>
      <c r="L120" s="117"/>
      <c r="M120" s="117"/>
      <c r="N120" s="373"/>
      <c r="O120" s="373"/>
      <c r="P120" s="117">
        <v>1</v>
      </c>
      <c r="Q120" s="117">
        <v>1</v>
      </c>
      <c r="R120" s="117"/>
      <c r="S120" s="117"/>
      <c r="T120" s="156"/>
    </row>
    <row r="121" spans="1:20" s="157" customFormat="1" ht="76.5" x14ac:dyDescent="0.25">
      <c r="A121" s="166"/>
      <c r="B121" s="218" t="s">
        <v>631</v>
      </c>
      <c r="C121" s="160" t="s">
        <v>450</v>
      </c>
      <c r="D121" s="160" t="s">
        <v>461</v>
      </c>
      <c r="E121" s="154" t="s">
        <v>23</v>
      </c>
      <c r="F121" s="162">
        <v>43100</v>
      </c>
      <c r="G121" s="154" t="s">
        <v>23</v>
      </c>
      <c r="H121" s="162">
        <v>42940</v>
      </c>
      <c r="I121" s="154" t="s">
        <v>23</v>
      </c>
      <c r="J121" s="162" t="str">
        <f>I121</f>
        <v>х</v>
      </c>
      <c r="K121" s="319"/>
      <c r="L121" s="117"/>
      <c r="M121" s="117"/>
      <c r="N121" s="373"/>
      <c r="O121" s="373"/>
      <c r="P121" s="117"/>
      <c r="Q121" s="117"/>
      <c r="R121" s="117">
        <v>1</v>
      </c>
      <c r="S121" s="117">
        <v>1</v>
      </c>
      <c r="T121" s="156"/>
    </row>
    <row r="122" spans="1:20" s="183" customFormat="1" ht="15" customHeight="1" x14ac:dyDescent="0.25">
      <c r="A122" s="456" t="s">
        <v>632</v>
      </c>
      <c r="B122" s="456"/>
      <c r="C122" s="456"/>
      <c r="D122" s="456"/>
      <c r="E122" s="456"/>
      <c r="F122" s="456"/>
      <c r="G122" s="456"/>
      <c r="H122" s="456"/>
      <c r="I122" s="456"/>
      <c r="J122" s="456"/>
      <c r="K122" s="454"/>
      <c r="L122" s="321"/>
      <c r="M122" s="321"/>
      <c r="N122" s="375"/>
      <c r="O122" s="375"/>
      <c r="P122" s="321"/>
      <c r="Q122" s="321"/>
      <c r="R122" s="321"/>
      <c r="S122" s="321"/>
      <c r="T122" s="182"/>
    </row>
    <row r="123" spans="1:20" s="183" customFormat="1" ht="15" customHeight="1" x14ac:dyDescent="0.25">
      <c r="A123" s="457" t="s">
        <v>633</v>
      </c>
      <c r="B123" s="457"/>
      <c r="C123" s="457"/>
      <c r="D123" s="457"/>
      <c r="E123" s="457"/>
      <c r="F123" s="457"/>
      <c r="G123" s="457"/>
      <c r="H123" s="457"/>
      <c r="I123" s="457"/>
      <c r="J123" s="457"/>
      <c r="K123" s="448"/>
      <c r="L123" s="321"/>
      <c r="M123" s="321"/>
      <c r="N123" s="375"/>
      <c r="O123" s="375"/>
      <c r="P123" s="321"/>
      <c r="Q123" s="321"/>
      <c r="R123" s="321"/>
      <c r="S123" s="321"/>
      <c r="T123" s="182"/>
    </row>
    <row r="124" spans="1:20" s="183" customFormat="1" ht="76.5" x14ac:dyDescent="0.25">
      <c r="A124" s="158">
        <v>25</v>
      </c>
      <c r="B124" s="170" t="s">
        <v>634</v>
      </c>
      <c r="C124" s="153" t="s">
        <v>438</v>
      </c>
      <c r="D124" s="160" t="s">
        <v>635</v>
      </c>
      <c r="E124" s="184">
        <v>42736</v>
      </c>
      <c r="F124" s="184">
        <v>43100</v>
      </c>
      <c r="G124" s="184">
        <v>42736</v>
      </c>
      <c r="H124" s="184">
        <v>43100</v>
      </c>
      <c r="I124" s="196" t="s">
        <v>636</v>
      </c>
      <c r="J124" s="196" t="s">
        <v>1188</v>
      </c>
      <c r="K124" s="333" t="s">
        <v>1069</v>
      </c>
      <c r="L124" s="117">
        <v>1</v>
      </c>
      <c r="M124" s="117">
        <v>1</v>
      </c>
      <c r="N124" s="373"/>
      <c r="O124" s="373"/>
      <c r="P124" s="321"/>
      <c r="Q124" s="321"/>
      <c r="R124" s="321"/>
      <c r="S124" s="321"/>
      <c r="T124" s="182"/>
    </row>
    <row r="125" spans="1:20" s="183" customFormat="1" ht="51" x14ac:dyDescent="0.25">
      <c r="A125" s="158"/>
      <c r="B125" s="153" t="s">
        <v>637</v>
      </c>
      <c r="C125" s="153" t="s">
        <v>438</v>
      </c>
      <c r="D125" s="160" t="s">
        <v>635</v>
      </c>
      <c r="E125" s="162">
        <v>42736</v>
      </c>
      <c r="F125" s="162">
        <v>43100</v>
      </c>
      <c r="G125" s="162">
        <v>42736</v>
      </c>
      <c r="H125" s="162">
        <v>43100</v>
      </c>
      <c r="I125" s="197" t="s">
        <v>638</v>
      </c>
      <c r="J125" s="354" t="s">
        <v>1226</v>
      </c>
      <c r="K125" s="328" t="s">
        <v>1069</v>
      </c>
      <c r="L125" s="321"/>
      <c r="M125" s="321"/>
      <c r="N125" s="375"/>
      <c r="O125" s="375"/>
      <c r="P125" s="117">
        <v>1</v>
      </c>
      <c r="Q125" s="117">
        <v>1</v>
      </c>
      <c r="R125" s="321"/>
      <c r="S125" s="321"/>
      <c r="T125" s="182"/>
    </row>
    <row r="126" spans="1:20" s="183" customFormat="1" ht="38.25" x14ac:dyDescent="0.25">
      <c r="A126" s="158"/>
      <c r="B126" s="153" t="s">
        <v>639</v>
      </c>
      <c r="C126" s="153" t="s">
        <v>438</v>
      </c>
      <c r="D126" s="160" t="s">
        <v>635</v>
      </c>
      <c r="E126" s="162">
        <v>42736</v>
      </c>
      <c r="F126" s="162">
        <v>43100</v>
      </c>
      <c r="G126" s="162">
        <v>42736</v>
      </c>
      <c r="H126" s="162">
        <v>43100</v>
      </c>
      <c r="I126" s="153" t="s">
        <v>640</v>
      </c>
      <c r="J126" s="354" t="s">
        <v>1189</v>
      </c>
      <c r="K126" s="328" t="s">
        <v>1069</v>
      </c>
      <c r="L126" s="321"/>
      <c r="M126" s="321"/>
      <c r="N126" s="375"/>
      <c r="O126" s="375"/>
      <c r="P126" s="117">
        <v>1</v>
      </c>
      <c r="Q126" s="117">
        <v>1</v>
      </c>
      <c r="R126" s="321"/>
      <c r="S126" s="321"/>
      <c r="T126" s="182"/>
    </row>
    <row r="127" spans="1:20" s="183" customFormat="1" ht="51" x14ac:dyDescent="0.25">
      <c r="A127" s="158"/>
      <c r="B127" s="153" t="s">
        <v>641</v>
      </c>
      <c r="C127" s="160" t="s">
        <v>438</v>
      </c>
      <c r="D127" s="160" t="s">
        <v>635</v>
      </c>
      <c r="E127" s="154" t="s">
        <v>23</v>
      </c>
      <c r="F127" s="162" t="s">
        <v>476</v>
      </c>
      <c r="G127" s="154" t="s">
        <v>23</v>
      </c>
      <c r="H127" s="162">
        <v>42916</v>
      </c>
      <c r="I127" s="154" t="s">
        <v>23</v>
      </c>
      <c r="J127" s="154" t="str">
        <f>I127</f>
        <v>х</v>
      </c>
      <c r="K127" s="328"/>
      <c r="L127" s="321"/>
      <c r="M127" s="321"/>
      <c r="N127" s="375"/>
      <c r="O127" s="375"/>
      <c r="P127" s="321"/>
      <c r="Q127" s="321"/>
      <c r="R127" s="117">
        <v>1</v>
      </c>
      <c r="S127" s="117">
        <v>1</v>
      </c>
      <c r="T127" s="182"/>
    </row>
    <row r="128" spans="1:20" s="173" customFormat="1" ht="127.5" x14ac:dyDescent="0.25">
      <c r="A128" s="195">
        <v>26</v>
      </c>
      <c r="B128" s="226" t="s">
        <v>642</v>
      </c>
      <c r="C128" s="226" t="s">
        <v>438</v>
      </c>
      <c r="D128" s="226" t="s">
        <v>635</v>
      </c>
      <c r="E128" s="184">
        <v>42736</v>
      </c>
      <c r="F128" s="184">
        <v>43100</v>
      </c>
      <c r="G128" s="184">
        <v>42736</v>
      </c>
      <c r="H128" s="184">
        <v>43100</v>
      </c>
      <c r="I128" s="235" t="s">
        <v>643</v>
      </c>
      <c r="J128" s="235" t="s">
        <v>1124</v>
      </c>
      <c r="K128" s="333" t="s">
        <v>1069</v>
      </c>
      <c r="L128" s="335">
        <v>1</v>
      </c>
      <c r="M128" s="335">
        <v>1</v>
      </c>
      <c r="N128" s="374">
        <v>1</v>
      </c>
      <c r="O128" s="374">
        <v>1</v>
      </c>
      <c r="P128" s="335"/>
      <c r="Q128" s="335"/>
      <c r="R128" s="335"/>
      <c r="S128" s="335"/>
      <c r="T128" s="172"/>
    </row>
    <row r="129" spans="1:20" s="173" customFormat="1" ht="168.75" customHeight="1" x14ac:dyDescent="0.25">
      <c r="A129" s="158"/>
      <c r="B129" s="153" t="s">
        <v>644</v>
      </c>
      <c r="C129" s="160" t="s">
        <v>438</v>
      </c>
      <c r="D129" s="160" t="s">
        <v>635</v>
      </c>
      <c r="E129" s="162">
        <v>42736</v>
      </c>
      <c r="F129" s="162">
        <v>43100</v>
      </c>
      <c r="G129" s="162">
        <v>42736</v>
      </c>
      <c r="H129" s="162">
        <v>43100</v>
      </c>
      <c r="I129" s="198" t="s">
        <v>645</v>
      </c>
      <c r="J129" s="198" t="s">
        <v>1123</v>
      </c>
      <c r="K129" s="328" t="s">
        <v>1069</v>
      </c>
      <c r="L129" s="335"/>
      <c r="M129" s="335"/>
      <c r="N129" s="374"/>
      <c r="O129" s="374"/>
      <c r="P129" s="117">
        <v>1</v>
      </c>
      <c r="Q129" s="117">
        <v>1</v>
      </c>
      <c r="R129" s="335"/>
      <c r="S129" s="335"/>
      <c r="T129" s="172"/>
    </row>
    <row r="130" spans="1:20" s="157" customFormat="1" ht="51" x14ac:dyDescent="0.25">
      <c r="A130" s="158"/>
      <c r="B130" s="153" t="s">
        <v>646</v>
      </c>
      <c r="C130" s="160" t="s">
        <v>438</v>
      </c>
      <c r="D130" s="160" t="s">
        <v>635</v>
      </c>
      <c r="E130" s="162">
        <v>42736</v>
      </c>
      <c r="F130" s="162">
        <v>43100</v>
      </c>
      <c r="G130" s="162">
        <v>42736</v>
      </c>
      <c r="H130" s="162">
        <v>43100</v>
      </c>
      <c r="I130" s="193" t="s">
        <v>647</v>
      </c>
      <c r="J130" s="193" t="s">
        <v>1122</v>
      </c>
      <c r="K130" s="328" t="s">
        <v>1069</v>
      </c>
      <c r="L130" s="117"/>
      <c r="M130" s="117"/>
      <c r="N130" s="373"/>
      <c r="O130" s="373"/>
      <c r="P130" s="117">
        <v>1</v>
      </c>
      <c r="Q130" s="117">
        <v>1</v>
      </c>
      <c r="R130" s="117"/>
      <c r="S130" s="117"/>
      <c r="T130" s="156"/>
    </row>
    <row r="131" spans="1:20" s="157" customFormat="1" ht="51" x14ac:dyDescent="0.25">
      <c r="A131" s="158"/>
      <c r="B131" s="153" t="s">
        <v>648</v>
      </c>
      <c r="C131" s="160" t="s">
        <v>438</v>
      </c>
      <c r="D131" s="160" t="s">
        <v>635</v>
      </c>
      <c r="E131" s="154" t="s">
        <v>23</v>
      </c>
      <c r="F131" s="162">
        <v>42825</v>
      </c>
      <c r="G131" s="154" t="s">
        <v>23</v>
      </c>
      <c r="H131" s="162">
        <v>42794</v>
      </c>
      <c r="I131" s="154" t="s">
        <v>23</v>
      </c>
      <c r="J131" s="154" t="str">
        <f>I131</f>
        <v>х</v>
      </c>
      <c r="K131" s="319"/>
      <c r="L131" s="117"/>
      <c r="M131" s="117"/>
      <c r="N131" s="373"/>
      <c r="O131" s="373"/>
      <c r="P131" s="117"/>
      <c r="Q131" s="117"/>
      <c r="R131" s="117">
        <v>1</v>
      </c>
      <c r="S131" s="117">
        <v>1</v>
      </c>
      <c r="T131" s="156"/>
    </row>
    <row r="132" spans="1:20" s="157" customFormat="1" ht="15" customHeight="1" x14ac:dyDescent="0.25">
      <c r="A132" s="448" t="s">
        <v>334</v>
      </c>
      <c r="B132" s="449"/>
      <c r="C132" s="449"/>
      <c r="D132" s="449"/>
      <c r="E132" s="449"/>
      <c r="F132" s="449"/>
      <c r="G132" s="449"/>
      <c r="H132" s="449"/>
      <c r="I132" s="449"/>
      <c r="J132" s="449"/>
      <c r="K132" s="449"/>
      <c r="L132" s="117"/>
      <c r="M132" s="117"/>
      <c r="N132" s="373"/>
      <c r="O132" s="373"/>
      <c r="P132" s="117"/>
      <c r="Q132" s="117"/>
      <c r="R132" s="117"/>
      <c r="S132" s="117"/>
      <c r="T132" s="156"/>
    </row>
    <row r="133" spans="1:20" s="157" customFormat="1" ht="76.5" x14ac:dyDescent="0.25">
      <c r="A133" s="158">
        <v>27</v>
      </c>
      <c r="B133" s="192" t="s">
        <v>649</v>
      </c>
      <c r="C133" s="169" t="s">
        <v>438</v>
      </c>
      <c r="D133" s="169" t="s">
        <v>635</v>
      </c>
      <c r="E133" s="184">
        <v>42736</v>
      </c>
      <c r="F133" s="184">
        <v>43100</v>
      </c>
      <c r="G133" s="184">
        <v>42736</v>
      </c>
      <c r="H133" s="184">
        <v>43100</v>
      </c>
      <c r="I133" s="192" t="s">
        <v>650</v>
      </c>
      <c r="J133" s="192" t="s">
        <v>1125</v>
      </c>
      <c r="K133" s="333" t="s">
        <v>1069</v>
      </c>
      <c r="L133" s="117">
        <v>1</v>
      </c>
      <c r="M133" s="117">
        <v>1</v>
      </c>
      <c r="N133" s="373">
        <v>1</v>
      </c>
      <c r="O133" s="373">
        <v>1</v>
      </c>
      <c r="P133" s="117"/>
      <c r="Q133" s="117"/>
      <c r="R133" s="117"/>
      <c r="S133" s="117"/>
      <c r="T133" s="156"/>
    </row>
    <row r="134" spans="1:20" s="157" customFormat="1" ht="51" x14ac:dyDescent="0.25">
      <c r="A134" s="158"/>
      <c r="B134" s="163" t="s">
        <v>651</v>
      </c>
      <c r="C134" s="160" t="s">
        <v>438</v>
      </c>
      <c r="D134" s="160" t="s">
        <v>635</v>
      </c>
      <c r="E134" s="162">
        <v>42736</v>
      </c>
      <c r="F134" s="162">
        <v>43100</v>
      </c>
      <c r="G134" s="162">
        <v>42736</v>
      </c>
      <c r="H134" s="162">
        <v>43100</v>
      </c>
      <c r="I134" s="163" t="s">
        <v>652</v>
      </c>
      <c r="J134" s="163" t="s">
        <v>1126</v>
      </c>
      <c r="K134" s="328" t="s">
        <v>1069</v>
      </c>
      <c r="L134" s="117"/>
      <c r="M134" s="117"/>
      <c r="N134" s="373"/>
      <c r="O134" s="373"/>
      <c r="P134" s="117">
        <v>1</v>
      </c>
      <c r="Q134" s="117">
        <v>1</v>
      </c>
      <c r="R134" s="117"/>
      <c r="S134" s="117"/>
      <c r="T134" s="156"/>
    </row>
    <row r="135" spans="1:20" s="157" customFormat="1" ht="63.75" x14ac:dyDescent="0.25">
      <c r="A135" s="158"/>
      <c r="B135" s="163" t="s">
        <v>653</v>
      </c>
      <c r="C135" s="160" t="s">
        <v>438</v>
      </c>
      <c r="D135" s="160" t="s">
        <v>635</v>
      </c>
      <c r="E135" s="162">
        <v>42736</v>
      </c>
      <c r="F135" s="162">
        <v>43100</v>
      </c>
      <c r="G135" s="162">
        <v>42736</v>
      </c>
      <c r="H135" s="162">
        <v>43100</v>
      </c>
      <c r="I135" s="163" t="s">
        <v>1128</v>
      </c>
      <c r="J135" s="163" t="s">
        <v>1127</v>
      </c>
      <c r="K135" s="328" t="s">
        <v>1069</v>
      </c>
      <c r="L135" s="117"/>
      <c r="M135" s="117"/>
      <c r="N135" s="373"/>
      <c r="O135" s="373"/>
      <c r="P135" s="117">
        <v>1</v>
      </c>
      <c r="Q135" s="117">
        <v>1</v>
      </c>
      <c r="R135" s="117"/>
      <c r="S135" s="117"/>
      <c r="T135" s="156"/>
    </row>
    <row r="136" spans="1:20" s="157" customFormat="1" ht="63.75" x14ac:dyDescent="0.25">
      <c r="A136" s="158"/>
      <c r="B136" s="153" t="s">
        <v>654</v>
      </c>
      <c r="C136" s="160" t="s">
        <v>438</v>
      </c>
      <c r="D136" s="160" t="s">
        <v>635</v>
      </c>
      <c r="E136" s="154" t="s">
        <v>23</v>
      </c>
      <c r="F136" s="162">
        <v>43069</v>
      </c>
      <c r="G136" s="154" t="s">
        <v>23</v>
      </c>
      <c r="H136" s="162">
        <v>43054</v>
      </c>
      <c r="I136" s="154" t="s">
        <v>23</v>
      </c>
      <c r="J136" s="154" t="str">
        <f>I136</f>
        <v>х</v>
      </c>
      <c r="K136" s="333"/>
      <c r="L136" s="117"/>
      <c r="M136" s="117"/>
      <c r="N136" s="373"/>
      <c r="O136" s="373"/>
      <c r="P136" s="117"/>
      <c r="Q136" s="117"/>
      <c r="R136" s="117">
        <v>1</v>
      </c>
      <c r="S136" s="117">
        <v>1</v>
      </c>
      <c r="T136" s="156"/>
    </row>
    <row r="137" spans="1:20" s="173" customFormat="1" ht="25.5" x14ac:dyDescent="0.25">
      <c r="A137" s="158">
        <v>28</v>
      </c>
      <c r="B137" s="192" t="s">
        <v>655</v>
      </c>
      <c r="C137" s="169" t="s">
        <v>438</v>
      </c>
      <c r="D137" s="169" t="s">
        <v>635</v>
      </c>
      <c r="E137" s="184">
        <v>42736</v>
      </c>
      <c r="F137" s="184">
        <v>43100</v>
      </c>
      <c r="G137" s="184">
        <v>42736</v>
      </c>
      <c r="H137" s="184">
        <v>43100</v>
      </c>
      <c r="I137" s="192" t="s">
        <v>656</v>
      </c>
      <c r="J137" s="192" t="s">
        <v>1190</v>
      </c>
      <c r="K137" s="333" t="s">
        <v>1069</v>
      </c>
      <c r="L137" s="335">
        <v>1</v>
      </c>
      <c r="M137" s="335">
        <v>1</v>
      </c>
      <c r="N137" s="374">
        <v>1</v>
      </c>
      <c r="O137" s="374">
        <v>1</v>
      </c>
      <c r="P137" s="335"/>
      <c r="Q137" s="335"/>
      <c r="R137" s="335"/>
      <c r="S137" s="335"/>
      <c r="T137" s="172"/>
    </row>
    <row r="138" spans="1:20" s="157" customFormat="1" ht="25.5" x14ac:dyDescent="0.25">
      <c r="A138" s="158"/>
      <c r="B138" s="153" t="s">
        <v>657</v>
      </c>
      <c r="C138" s="160" t="s">
        <v>438</v>
      </c>
      <c r="D138" s="160" t="s">
        <v>635</v>
      </c>
      <c r="E138" s="162">
        <v>42736</v>
      </c>
      <c r="F138" s="162">
        <v>43100</v>
      </c>
      <c r="G138" s="162">
        <v>42736</v>
      </c>
      <c r="H138" s="162">
        <v>43100</v>
      </c>
      <c r="I138" s="153" t="s">
        <v>658</v>
      </c>
      <c r="J138" s="153" t="s">
        <v>1191</v>
      </c>
      <c r="K138" s="328" t="s">
        <v>1069</v>
      </c>
      <c r="L138" s="117"/>
      <c r="M138" s="117"/>
      <c r="N138" s="373"/>
      <c r="O138" s="373"/>
      <c r="P138" s="117">
        <v>1</v>
      </c>
      <c r="Q138" s="117">
        <v>1</v>
      </c>
      <c r="R138" s="117"/>
      <c r="S138" s="117"/>
      <c r="T138" s="156"/>
    </row>
    <row r="139" spans="1:20" s="157" customFormat="1" ht="38.25" x14ac:dyDescent="0.25">
      <c r="A139" s="158"/>
      <c r="B139" s="153" t="s">
        <v>659</v>
      </c>
      <c r="C139" s="160" t="s">
        <v>450</v>
      </c>
      <c r="D139" s="160" t="s">
        <v>451</v>
      </c>
      <c r="E139" s="162">
        <v>42736</v>
      </c>
      <c r="F139" s="162">
        <v>43100</v>
      </c>
      <c r="G139" s="162">
        <v>42736</v>
      </c>
      <c r="H139" s="162">
        <v>43100</v>
      </c>
      <c r="I139" s="193" t="s">
        <v>660</v>
      </c>
      <c r="J139" s="193" t="s">
        <v>1129</v>
      </c>
      <c r="K139" s="328" t="s">
        <v>1069</v>
      </c>
      <c r="L139" s="117"/>
      <c r="M139" s="117"/>
      <c r="N139" s="373"/>
      <c r="O139" s="373"/>
      <c r="P139" s="117">
        <v>1</v>
      </c>
      <c r="Q139" s="117">
        <v>1</v>
      </c>
      <c r="R139" s="117"/>
      <c r="S139" s="117"/>
      <c r="T139" s="156"/>
    </row>
    <row r="140" spans="1:20" s="157" customFormat="1" ht="38.25" x14ac:dyDescent="0.25">
      <c r="A140" s="158"/>
      <c r="B140" s="153" t="s">
        <v>661</v>
      </c>
      <c r="C140" s="160" t="s">
        <v>438</v>
      </c>
      <c r="D140" s="160" t="s">
        <v>635</v>
      </c>
      <c r="E140" s="162">
        <v>42736</v>
      </c>
      <c r="F140" s="162">
        <v>43100</v>
      </c>
      <c r="G140" s="162">
        <v>42736</v>
      </c>
      <c r="H140" s="162">
        <v>43100</v>
      </c>
      <c r="I140" s="193" t="s">
        <v>662</v>
      </c>
      <c r="J140" s="193" t="s">
        <v>1192</v>
      </c>
      <c r="K140" s="328" t="s">
        <v>1069</v>
      </c>
      <c r="L140" s="117"/>
      <c r="M140" s="117"/>
      <c r="N140" s="373"/>
      <c r="O140" s="373"/>
      <c r="P140" s="117">
        <v>1</v>
      </c>
      <c r="Q140" s="117">
        <v>1</v>
      </c>
      <c r="R140" s="117"/>
      <c r="S140" s="117"/>
      <c r="T140" s="156"/>
    </row>
    <row r="141" spans="1:20" s="157" customFormat="1" ht="38.25" x14ac:dyDescent="0.25">
      <c r="A141" s="158"/>
      <c r="B141" s="153" t="s">
        <v>663</v>
      </c>
      <c r="C141" s="160" t="s">
        <v>438</v>
      </c>
      <c r="D141" s="160" t="s">
        <v>635</v>
      </c>
      <c r="E141" s="154" t="s">
        <v>23</v>
      </c>
      <c r="F141" s="162">
        <v>43100</v>
      </c>
      <c r="G141" s="154" t="s">
        <v>23</v>
      </c>
      <c r="H141" s="162">
        <f>F141</f>
        <v>43100</v>
      </c>
      <c r="I141" s="154" t="s">
        <v>23</v>
      </c>
      <c r="J141" s="154" t="str">
        <f>I141</f>
        <v>х</v>
      </c>
      <c r="K141" s="333"/>
      <c r="L141" s="117"/>
      <c r="M141" s="117"/>
      <c r="N141" s="373"/>
      <c r="O141" s="373"/>
      <c r="P141" s="117"/>
      <c r="Q141" s="117"/>
      <c r="R141" s="117">
        <v>1</v>
      </c>
      <c r="S141" s="117">
        <v>1</v>
      </c>
      <c r="T141" s="156"/>
    </row>
    <row r="142" spans="1:20" s="157" customFormat="1" ht="51" x14ac:dyDescent="0.25">
      <c r="A142" s="158">
        <v>29</v>
      </c>
      <c r="B142" s="188" t="s">
        <v>664</v>
      </c>
      <c r="C142" s="160" t="s">
        <v>438</v>
      </c>
      <c r="D142" s="160" t="s">
        <v>635</v>
      </c>
      <c r="E142" s="184">
        <v>42736</v>
      </c>
      <c r="F142" s="184">
        <v>43100</v>
      </c>
      <c r="G142" s="184">
        <v>42736</v>
      </c>
      <c r="H142" s="184">
        <v>43100</v>
      </c>
      <c r="I142" s="188" t="s">
        <v>665</v>
      </c>
      <c r="J142" s="188" t="s">
        <v>1193</v>
      </c>
      <c r="K142" s="333" t="s">
        <v>1069</v>
      </c>
      <c r="L142" s="117">
        <v>1</v>
      </c>
      <c r="M142" s="117">
        <v>1</v>
      </c>
      <c r="N142" s="373"/>
      <c r="O142" s="373"/>
      <c r="P142" s="117"/>
      <c r="Q142" s="117"/>
      <c r="R142" s="117"/>
      <c r="S142" s="117"/>
      <c r="T142" s="156"/>
    </row>
    <row r="143" spans="1:20" s="157" customFormat="1" ht="38.25" x14ac:dyDescent="0.25">
      <c r="A143" s="158"/>
      <c r="B143" s="190" t="s">
        <v>666</v>
      </c>
      <c r="C143" s="160" t="s">
        <v>438</v>
      </c>
      <c r="D143" s="160" t="s">
        <v>635</v>
      </c>
      <c r="E143" s="162">
        <v>42736</v>
      </c>
      <c r="F143" s="162">
        <v>43100</v>
      </c>
      <c r="G143" s="162">
        <v>42736</v>
      </c>
      <c r="H143" s="162">
        <v>43100</v>
      </c>
      <c r="I143" s="190" t="s">
        <v>667</v>
      </c>
      <c r="J143" s="190" t="s">
        <v>1194</v>
      </c>
      <c r="K143" s="328" t="s">
        <v>1069</v>
      </c>
      <c r="L143" s="117"/>
      <c r="M143" s="117"/>
      <c r="N143" s="373"/>
      <c r="O143" s="373"/>
      <c r="P143" s="117">
        <v>1</v>
      </c>
      <c r="Q143" s="117">
        <v>1</v>
      </c>
      <c r="R143" s="117"/>
      <c r="S143" s="117"/>
      <c r="T143" s="156"/>
    </row>
    <row r="144" spans="1:20" s="157" customFormat="1" ht="25.5" x14ac:dyDescent="0.25">
      <c r="A144" s="158"/>
      <c r="B144" s="190" t="s">
        <v>668</v>
      </c>
      <c r="C144" s="160" t="s">
        <v>438</v>
      </c>
      <c r="D144" s="160" t="s">
        <v>635</v>
      </c>
      <c r="E144" s="162">
        <v>42736</v>
      </c>
      <c r="F144" s="162">
        <v>43100</v>
      </c>
      <c r="G144" s="162">
        <v>42736</v>
      </c>
      <c r="H144" s="162">
        <v>43100</v>
      </c>
      <c r="I144" s="190" t="s">
        <v>669</v>
      </c>
      <c r="J144" s="190" t="s">
        <v>1195</v>
      </c>
      <c r="K144" s="328" t="s">
        <v>1069</v>
      </c>
      <c r="L144" s="117"/>
      <c r="M144" s="117"/>
      <c r="N144" s="373"/>
      <c r="O144" s="373"/>
      <c r="P144" s="117">
        <v>1</v>
      </c>
      <c r="Q144" s="117">
        <v>1</v>
      </c>
      <c r="R144" s="117"/>
      <c r="S144" s="117"/>
      <c r="T144" s="156"/>
    </row>
    <row r="145" spans="1:20" s="157" customFormat="1" ht="38.25" x14ac:dyDescent="0.25">
      <c r="A145" s="158"/>
      <c r="B145" s="190" t="s">
        <v>670</v>
      </c>
      <c r="C145" s="160" t="s">
        <v>438</v>
      </c>
      <c r="D145" s="160" t="s">
        <v>635</v>
      </c>
      <c r="E145" s="154" t="s">
        <v>23</v>
      </c>
      <c r="F145" s="162">
        <v>43100</v>
      </c>
      <c r="G145" s="154" t="s">
        <v>23</v>
      </c>
      <c r="H145" s="162">
        <v>42956</v>
      </c>
      <c r="I145" s="154" t="s">
        <v>23</v>
      </c>
      <c r="J145" s="154" t="str">
        <f>I145</f>
        <v>х</v>
      </c>
      <c r="K145" s="319"/>
      <c r="L145" s="117"/>
      <c r="M145" s="117"/>
      <c r="N145" s="373"/>
      <c r="O145" s="373"/>
      <c r="P145" s="117"/>
      <c r="Q145" s="117"/>
      <c r="R145" s="117">
        <v>1</v>
      </c>
      <c r="S145" s="117">
        <v>1</v>
      </c>
      <c r="T145" s="156"/>
    </row>
    <row r="146" spans="1:20" s="183" customFormat="1" ht="15" customHeight="1" x14ac:dyDescent="0.25">
      <c r="A146" s="454" t="s">
        <v>347</v>
      </c>
      <c r="B146" s="455"/>
      <c r="C146" s="455"/>
      <c r="D146" s="455"/>
      <c r="E146" s="455"/>
      <c r="F146" s="455"/>
      <c r="G146" s="455"/>
      <c r="H146" s="455"/>
      <c r="I146" s="455"/>
      <c r="J146" s="455"/>
      <c r="K146" s="455"/>
      <c r="L146" s="321"/>
      <c r="M146" s="321"/>
      <c r="N146" s="375"/>
      <c r="O146" s="375"/>
      <c r="P146" s="321"/>
      <c r="Q146" s="321"/>
      <c r="R146" s="321"/>
      <c r="S146" s="321"/>
      <c r="T146" s="182"/>
    </row>
    <row r="147" spans="1:20" s="183" customFormat="1" ht="15" customHeight="1" x14ac:dyDescent="0.25">
      <c r="A147" s="450" t="s">
        <v>671</v>
      </c>
      <c r="B147" s="451"/>
      <c r="C147" s="451"/>
      <c r="D147" s="451"/>
      <c r="E147" s="451"/>
      <c r="F147" s="451"/>
      <c r="G147" s="451"/>
      <c r="H147" s="451"/>
      <c r="I147" s="451"/>
      <c r="J147" s="451"/>
      <c r="K147" s="451"/>
      <c r="L147" s="321"/>
      <c r="M147" s="321"/>
      <c r="N147" s="375"/>
      <c r="O147" s="375"/>
      <c r="P147" s="321"/>
      <c r="Q147" s="321"/>
      <c r="R147" s="321"/>
      <c r="S147" s="321"/>
      <c r="T147" s="182"/>
    </row>
    <row r="148" spans="1:20" s="349" customFormat="1" ht="89.25" x14ac:dyDescent="0.25">
      <c r="A148" s="346">
        <v>30</v>
      </c>
      <c r="B148" s="199" t="s">
        <v>672</v>
      </c>
      <c r="C148" s="170" t="s">
        <v>428</v>
      </c>
      <c r="D148" s="170" t="s">
        <v>673</v>
      </c>
      <c r="E148" s="184">
        <v>42736</v>
      </c>
      <c r="F148" s="184">
        <v>43100</v>
      </c>
      <c r="G148" s="184">
        <v>42736</v>
      </c>
      <c r="H148" s="184">
        <v>43100</v>
      </c>
      <c r="I148" s="170" t="s">
        <v>674</v>
      </c>
      <c r="J148" s="170" t="s">
        <v>1234</v>
      </c>
      <c r="K148" s="333" t="s">
        <v>1069</v>
      </c>
      <c r="L148" s="335">
        <v>1</v>
      </c>
      <c r="M148" s="335">
        <v>1</v>
      </c>
      <c r="N148" s="374"/>
      <c r="O148" s="374"/>
      <c r="P148" s="335"/>
      <c r="Q148" s="335"/>
      <c r="R148" s="347"/>
      <c r="S148" s="347"/>
      <c r="T148" s="348"/>
    </row>
    <row r="149" spans="1:20" s="183" customFormat="1" ht="89.25" x14ac:dyDescent="0.25">
      <c r="A149" s="158"/>
      <c r="B149" s="200" t="s">
        <v>675</v>
      </c>
      <c r="C149" s="153" t="s">
        <v>428</v>
      </c>
      <c r="D149" s="153" t="s">
        <v>673</v>
      </c>
      <c r="E149" s="162">
        <v>42736</v>
      </c>
      <c r="F149" s="162">
        <v>43100</v>
      </c>
      <c r="G149" s="162">
        <v>42736</v>
      </c>
      <c r="H149" s="162">
        <v>43100</v>
      </c>
      <c r="I149" s="153" t="s">
        <v>676</v>
      </c>
      <c r="J149" s="153" t="s">
        <v>1132</v>
      </c>
      <c r="K149" s="328" t="s">
        <v>1069</v>
      </c>
      <c r="L149" s="117"/>
      <c r="M149" s="117"/>
      <c r="N149" s="373"/>
      <c r="O149" s="373"/>
      <c r="P149" s="117">
        <v>1</v>
      </c>
      <c r="Q149" s="117">
        <v>1</v>
      </c>
      <c r="R149" s="321"/>
      <c r="S149" s="321"/>
      <c r="T149" s="182"/>
    </row>
    <row r="150" spans="1:20" s="183" customFormat="1" ht="89.25" x14ac:dyDescent="0.25">
      <c r="A150" s="158"/>
      <c r="B150" s="200" t="s">
        <v>677</v>
      </c>
      <c r="C150" s="153" t="s">
        <v>428</v>
      </c>
      <c r="D150" s="153" t="s">
        <v>673</v>
      </c>
      <c r="E150" s="162">
        <v>42736</v>
      </c>
      <c r="F150" s="162">
        <v>43100</v>
      </c>
      <c r="G150" s="162">
        <v>42736</v>
      </c>
      <c r="H150" s="162">
        <v>43100</v>
      </c>
      <c r="I150" s="153" t="s">
        <v>678</v>
      </c>
      <c r="J150" s="153" t="s">
        <v>1235</v>
      </c>
      <c r="K150" s="328" t="s">
        <v>1069</v>
      </c>
      <c r="L150" s="117"/>
      <c r="M150" s="117"/>
      <c r="N150" s="373"/>
      <c r="O150" s="373"/>
      <c r="P150" s="117">
        <v>1</v>
      </c>
      <c r="Q150" s="117">
        <v>1</v>
      </c>
      <c r="R150" s="321"/>
      <c r="S150" s="321"/>
      <c r="T150" s="182"/>
    </row>
    <row r="151" spans="1:20" s="183" customFormat="1" ht="63.75" x14ac:dyDescent="0.25">
      <c r="A151" s="158"/>
      <c r="B151" s="153" t="s">
        <v>679</v>
      </c>
      <c r="C151" s="153" t="s">
        <v>428</v>
      </c>
      <c r="D151" s="153" t="s">
        <v>673</v>
      </c>
      <c r="E151" s="154" t="s">
        <v>680</v>
      </c>
      <c r="F151" s="162">
        <v>42825</v>
      </c>
      <c r="G151" s="154" t="s">
        <v>680</v>
      </c>
      <c r="H151" s="162">
        <v>42786</v>
      </c>
      <c r="I151" s="154" t="s">
        <v>680</v>
      </c>
      <c r="J151" s="154" t="str">
        <f>I151</f>
        <v>x</v>
      </c>
      <c r="K151" s="319"/>
      <c r="L151" s="321"/>
      <c r="M151" s="321"/>
      <c r="N151" s="375"/>
      <c r="O151" s="375"/>
      <c r="P151" s="321"/>
      <c r="Q151" s="321"/>
      <c r="R151" s="117">
        <v>1</v>
      </c>
      <c r="S151" s="117">
        <v>1</v>
      </c>
      <c r="T151" s="182"/>
    </row>
    <row r="152" spans="1:20" s="173" customFormat="1" ht="63.75" x14ac:dyDescent="0.25">
      <c r="A152" s="155">
        <v>31</v>
      </c>
      <c r="B152" s="170" t="s">
        <v>681</v>
      </c>
      <c r="C152" s="169" t="s">
        <v>428</v>
      </c>
      <c r="D152" s="188" t="s">
        <v>673</v>
      </c>
      <c r="E152" s="171">
        <v>42736</v>
      </c>
      <c r="F152" s="171">
        <v>43100</v>
      </c>
      <c r="G152" s="171">
        <v>42736</v>
      </c>
      <c r="H152" s="171">
        <v>43100</v>
      </c>
      <c r="I152" s="229" t="s">
        <v>682</v>
      </c>
      <c r="J152" s="229" t="s">
        <v>1236</v>
      </c>
      <c r="K152" s="328" t="s">
        <v>1069</v>
      </c>
      <c r="L152" s="335">
        <v>1</v>
      </c>
      <c r="M152" s="335">
        <v>1</v>
      </c>
      <c r="N152" s="374">
        <v>1</v>
      </c>
      <c r="O152" s="374">
        <v>1</v>
      </c>
      <c r="P152" s="335"/>
      <c r="Q152" s="335"/>
      <c r="R152" s="335"/>
      <c r="S152" s="335"/>
      <c r="T152" s="172"/>
    </row>
    <row r="153" spans="1:20" s="157" customFormat="1" ht="76.5" x14ac:dyDescent="0.25">
      <c r="A153" s="162"/>
      <c r="B153" s="153" t="s">
        <v>683</v>
      </c>
      <c r="C153" s="160" t="s">
        <v>428</v>
      </c>
      <c r="D153" s="160" t="s">
        <v>673</v>
      </c>
      <c r="E153" s="168">
        <v>42736</v>
      </c>
      <c r="F153" s="168">
        <v>43100</v>
      </c>
      <c r="G153" s="168">
        <v>42736</v>
      </c>
      <c r="H153" s="168">
        <v>43100</v>
      </c>
      <c r="I153" s="190" t="s">
        <v>684</v>
      </c>
      <c r="J153" s="190" t="s">
        <v>1133</v>
      </c>
      <c r="K153" s="328" t="s">
        <v>1069</v>
      </c>
      <c r="L153" s="117"/>
      <c r="M153" s="117"/>
      <c r="N153" s="373"/>
      <c r="O153" s="373"/>
      <c r="P153" s="117">
        <v>1</v>
      </c>
      <c r="Q153" s="117">
        <v>1</v>
      </c>
      <c r="R153" s="117"/>
      <c r="S153" s="117"/>
      <c r="T153" s="156"/>
    </row>
    <row r="154" spans="1:20" s="157" customFormat="1" ht="89.25" x14ac:dyDescent="0.25">
      <c r="A154" s="162"/>
      <c r="B154" s="153" t="s">
        <v>685</v>
      </c>
      <c r="C154" s="160" t="s">
        <v>428</v>
      </c>
      <c r="D154" s="160" t="s">
        <v>673</v>
      </c>
      <c r="E154" s="168">
        <v>42736</v>
      </c>
      <c r="F154" s="168">
        <v>43100</v>
      </c>
      <c r="G154" s="168">
        <v>42736</v>
      </c>
      <c r="H154" s="168">
        <v>43100</v>
      </c>
      <c r="I154" s="190" t="s">
        <v>686</v>
      </c>
      <c r="J154" s="190" t="s">
        <v>1134</v>
      </c>
      <c r="K154" s="328" t="s">
        <v>1069</v>
      </c>
      <c r="L154" s="117"/>
      <c r="M154" s="117"/>
      <c r="N154" s="373"/>
      <c r="O154" s="373"/>
      <c r="P154" s="117">
        <v>1</v>
      </c>
      <c r="Q154" s="117">
        <v>1</v>
      </c>
      <c r="R154" s="117"/>
      <c r="S154" s="117"/>
      <c r="T154" s="156"/>
    </row>
    <row r="155" spans="1:20" s="157" customFormat="1" ht="114.75" x14ac:dyDescent="0.25">
      <c r="A155" s="162"/>
      <c r="B155" s="153" t="s">
        <v>687</v>
      </c>
      <c r="C155" s="160" t="s">
        <v>428</v>
      </c>
      <c r="D155" s="160" t="s">
        <v>673</v>
      </c>
      <c r="E155" s="168">
        <v>42736</v>
      </c>
      <c r="F155" s="168">
        <v>43100</v>
      </c>
      <c r="G155" s="168">
        <v>42736</v>
      </c>
      <c r="H155" s="168">
        <v>43100</v>
      </c>
      <c r="I155" s="190" t="s">
        <v>688</v>
      </c>
      <c r="J155" s="190" t="s">
        <v>1135</v>
      </c>
      <c r="K155" s="328" t="s">
        <v>1069</v>
      </c>
      <c r="L155" s="117"/>
      <c r="M155" s="117"/>
      <c r="N155" s="373"/>
      <c r="O155" s="373"/>
      <c r="P155" s="117">
        <v>1</v>
      </c>
      <c r="Q155" s="117">
        <v>1</v>
      </c>
      <c r="R155" s="117"/>
      <c r="S155" s="117"/>
      <c r="T155" s="156"/>
    </row>
    <row r="156" spans="1:20" s="157" customFormat="1" ht="76.5" x14ac:dyDescent="0.25">
      <c r="A156" s="158"/>
      <c r="B156" s="153" t="s">
        <v>689</v>
      </c>
      <c r="C156" s="160" t="s">
        <v>428</v>
      </c>
      <c r="D156" s="160" t="s">
        <v>673</v>
      </c>
      <c r="E156" s="154" t="s">
        <v>23</v>
      </c>
      <c r="F156" s="162">
        <v>43100</v>
      </c>
      <c r="G156" s="154" t="s">
        <v>23</v>
      </c>
      <c r="H156" s="162">
        <f>F156</f>
        <v>43100</v>
      </c>
      <c r="I156" s="154" t="s">
        <v>23</v>
      </c>
      <c r="J156" s="154" t="str">
        <f>I156</f>
        <v>х</v>
      </c>
      <c r="K156" s="319"/>
      <c r="L156" s="117"/>
      <c r="M156" s="117"/>
      <c r="N156" s="373"/>
      <c r="O156" s="373"/>
      <c r="P156" s="117"/>
      <c r="Q156" s="117"/>
      <c r="R156" s="117">
        <v>1</v>
      </c>
      <c r="S156" s="117">
        <v>1</v>
      </c>
      <c r="T156" s="156"/>
    </row>
    <row r="157" spans="1:20" s="173" customFormat="1" ht="102" x14ac:dyDescent="0.25">
      <c r="A157" s="158">
        <v>32</v>
      </c>
      <c r="B157" s="187" t="s">
        <v>690</v>
      </c>
      <c r="C157" s="187" t="s">
        <v>428</v>
      </c>
      <c r="D157" s="187" t="s">
        <v>673</v>
      </c>
      <c r="E157" s="171">
        <v>42736</v>
      </c>
      <c r="F157" s="171">
        <v>43100</v>
      </c>
      <c r="G157" s="171">
        <v>42736</v>
      </c>
      <c r="H157" s="171">
        <v>43100</v>
      </c>
      <c r="I157" s="229" t="s">
        <v>691</v>
      </c>
      <c r="J157" s="229" t="s">
        <v>1237</v>
      </c>
      <c r="K157" s="333" t="s">
        <v>1069</v>
      </c>
      <c r="L157" s="335">
        <v>1</v>
      </c>
      <c r="M157" s="335">
        <v>1</v>
      </c>
      <c r="N157" s="374">
        <v>1</v>
      </c>
      <c r="O157" s="374">
        <v>1</v>
      </c>
      <c r="P157" s="335"/>
      <c r="Q157" s="335"/>
      <c r="R157" s="335"/>
      <c r="S157" s="335"/>
      <c r="T157" s="172"/>
    </row>
    <row r="158" spans="1:20" s="173" customFormat="1" ht="76.5" x14ac:dyDescent="0.25">
      <c r="A158" s="158"/>
      <c r="B158" s="160" t="s">
        <v>692</v>
      </c>
      <c r="C158" s="160" t="s">
        <v>428</v>
      </c>
      <c r="D158" s="160" t="s">
        <v>673</v>
      </c>
      <c r="E158" s="162">
        <v>42736</v>
      </c>
      <c r="F158" s="162">
        <v>43100</v>
      </c>
      <c r="G158" s="162">
        <v>42736</v>
      </c>
      <c r="H158" s="162">
        <v>43100</v>
      </c>
      <c r="I158" s="163" t="s">
        <v>693</v>
      </c>
      <c r="J158" s="163" t="s">
        <v>1238</v>
      </c>
      <c r="K158" s="328" t="s">
        <v>1069</v>
      </c>
      <c r="L158" s="335"/>
      <c r="M158" s="335"/>
      <c r="N158" s="374"/>
      <c r="O158" s="374"/>
      <c r="P158" s="117">
        <v>1</v>
      </c>
      <c r="Q158" s="117">
        <v>1</v>
      </c>
      <c r="R158" s="335"/>
      <c r="S158" s="335"/>
      <c r="T158" s="172"/>
    </row>
    <row r="159" spans="1:20" s="157" customFormat="1" ht="63.75" x14ac:dyDescent="0.25">
      <c r="A159" s="158"/>
      <c r="B159" s="160" t="s">
        <v>694</v>
      </c>
      <c r="C159" s="160" t="s">
        <v>428</v>
      </c>
      <c r="D159" s="160" t="s">
        <v>673</v>
      </c>
      <c r="E159" s="162">
        <v>42736</v>
      </c>
      <c r="F159" s="162">
        <v>43100</v>
      </c>
      <c r="G159" s="162">
        <v>42736</v>
      </c>
      <c r="H159" s="162">
        <v>43100</v>
      </c>
      <c r="I159" s="193" t="s">
        <v>695</v>
      </c>
      <c r="J159" s="193" t="s">
        <v>1136</v>
      </c>
      <c r="K159" s="328" t="s">
        <v>1069</v>
      </c>
      <c r="L159" s="117"/>
      <c r="M159" s="117"/>
      <c r="N159" s="373"/>
      <c r="O159" s="373"/>
      <c r="P159" s="117">
        <v>1</v>
      </c>
      <c r="Q159" s="117">
        <v>1</v>
      </c>
      <c r="R159" s="117"/>
      <c r="S159" s="117"/>
      <c r="T159" s="156"/>
    </row>
    <row r="160" spans="1:20" s="157" customFormat="1" ht="51" x14ac:dyDescent="0.25">
      <c r="A160" s="158"/>
      <c r="B160" s="153" t="s">
        <v>696</v>
      </c>
      <c r="C160" s="160" t="s">
        <v>428</v>
      </c>
      <c r="D160" s="160" t="s">
        <v>673</v>
      </c>
      <c r="E160" s="154" t="s">
        <v>23</v>
      </c>
      <c r="F160" s="162">
        <v>43069</v>
      </c>
      <c r="G160" s="154" t="s">
        <v>23</v>
      </c>
      <c r="H160" s="162">
        <v>43069</v>
      </c>
      <c r="I160" s="154" t="s">
        <v>23</v>
      </c>
      <c r="J160" s="154" t="str">
        <f>I160</f>
        <v>х</v>
      </c>
      <c r="K160" s="319"/>
      <c r="L160" s="117"/>
      <c r="M160" s="117"/>
      <c r="N160" s="373"/>
      <c r="O160" s="373"/>
      <c r="P160" s="117"/>
      <c r="Q160" s="117"/>
      <c r="R160" s="117">
        <v>1</v>
      </c>
      <c r="S160" s="117">
        <v>1</v>
      </c>
      <c r="T160" s="156"/>
    </row>
    <row r="161" spans="1:20" s="157" customFormat="1" ht="140.25" x14ac:dyDescent="0.25">
      <c r="A161" s="158">
        <v>33</v>
      </c>
      <c r="B161" s="170" t="s">
        <v>697</v>
      </c>
      <c r="C161" s="169" t="s">
        <v>428</v>
      </c>
      <c r="D161" s="169" t="s">
        <v>673</v>
      </c>
      <c r="E161" s="184">
        <v>42736</v>
      </c>
      <c r="F161" s="184">
        <v>43100</v>
      </c>
      <c r="G161" s="184">
        <v>42736</v>
      </c>
      <c r="H161" s="184">
        <v>43100</v>
      </c>
      <c r="I161" s="170" t="s">
        <v>698</v>
      </c>
      <c r="J161" s="170" t="s">
        <v>1137</v>
      </c>
      <c r="K161" s="333" t="s">
        <v>1069</v>
      </c>
      <c r="L161" s="117">
        <v>1</v>
      </c>
      <c r="M161" s="117">
        <v>1</v>
      </c>
      <c r="N161" s="373"/>
      <c r="O161" s="373"/>
      <c r="P161" s="117"/>
      <c r="Q161" s="117"/>
      <c r="R161" s="117"/>
      <c r="S161" s="117"/>
      <c r="T161" s="156"/>
    </row>
    <row r="162" spans="1:20" s="157" customFormat="1" ht="140.25" x14ac:dyDescent="0.25">
      <c r="A162" s="158"/>
      <c r="B162" s="153" t="s">
        <v>699</v>
      </c>
      <c r="C162" s="160" t="s">
        <v>428</v>
      </c>
      <c r="D162" s="160" t="s">
        <v>673</v>
      </c>
      <c r="E162" s="162">
        <v>42736</v>
      </c>
      <c r="F162" s="162">
        <v>43100</v>
      </c>
      <c r="G162" s="162">
        <v>42736</v>
      </c>
      <c r="H162" s="162">
        <v>43100</v>
      </c>
      <c r="I162" s="153" t="s">
        <v>700</v>
      </c>
      <c r="J162" s="153" t="s">
        <v>1138</v>
      </c>
      <c r="K162" s="328" t="s">
        <v>1069</v>
      </c>
      <c r="L162" s="117"/>
      <c r="M162" s="117"/>
      <c r="N162" s="373"/>
      <c r="O162" s="373"/>
      <c r="P162" s="117">
        <v>1</v>
      </c>
      <c r="Q162" s="117">
        <v>1</v>
      </c>
      <c r="R162" s="117"/>
      <c r="S162" s="117"/>
      <c r="T162" s="156"/>
    </row>
    <row r="163" spans="1:20" s="157" customFormat="1" ht="76.5" x14ac:dyDescent="0.25">
      <c r="A163" s="158"/>
      <c r="B163" s="153" t="s">
        <v>701</v>
      </c>
      <c r="C163" s="160" t="s">
        <v>428</v>
      </c>
      <c r="D163" s="160" t="s">
        <v>673</v>
      </c>
      <c r="E163" s="162">
        <v>42736</v>
      </c>
      <c r="F163" s="162">
        <v>43100</v>
      </c>
      <c r="G163" s="162">
        <v>42736</v>
      </c>
      <c r="H163" s="162">
        <v>43100</v>
      </c>
      <c r="I163" s="153" t="s">
        <v>702</v>
      </c>
      <c r="J163" s="153" t="s">
        <v>1139</v>
      </c>
      <c r="K163" s="328" t="s">
        <v>1069</v>
      </c>
      <c r="L163" s="117"/>
      <c r="M163" s="117"/>
      <c r="N163" s="373"/>
      <c r="O163" s="373"/>
      <c r="P163" s="117">
        <v>1</v>
      </c>
      <c r="Q163" s="117">
        <v>1</v>
      </c>
      <c r="R163" s="117"/>
      <c r="S163" s="117"/>
      <c r="T163" s="156"/>
    </row>
    <row r="164" spans="1:20" s="157" customFormat="1" ht="89.25" x14ac:dyDescent="0.25">
      <c r="A164" s="158"/>
      <c r="B164" s="153" t="s">
        <v>703</v>
      </c>
      <c r="C164" s="160" t="s">
        <v>428</v>
      </c>
      <c r="D164" s="160" t="s">
        <v>673</v>
      </c>
      <c r="E164" s="154" t="s">
        <v>23</v>
      </c>
      <c r="F164" s="162">
        <v>43099</v>
      </c>
      <c r="G164" s="154" t="s">
        <v>23</v>
      </c>
      <c r="H164" s="162">
        <f>F164</f>
        <v>43099</v>
      </c>
      <c r="I164" s="154" t="s">
        <v>23</v>
      </c>
      <c r="J164" s="154" t="str">
        <f>I164</f>
        <v>х</v>
      </c>
      <c r="K164" s="319"/>
      <c r="L164" s="117"/>
      <c r="M164" s="117"/>
      <c r="N164" s="373"/>
      <c r="O164" s="373"/>
      <c r="P164" s="117"/>
      <c r="Q164" s="117"/>
      <c r="R164" s="117">
        <v>1</v>
      </c>
      <c r="S164" s="117">
        <v>1</v>
      </c>
      <c r="T164" s="156"/>
    </row>
    <row r="165" spans="1:20" s="157" customFormat="1" ht="15" customHeight="1" x14ac:dyDescent="0.25">
      <c r="A165" s="448" t="s">
        <v>704</v>
      </c>
      <c r="B165" s="449"/>
      <c r="C165" s="449"/>
      <c r="D165" s="449"/>
      <c r="E165" s="449"/>
      <c r="F165" s="449"/>
      <c r="G165" s="449"/>
      <c r="H165" s="449"/>
      <c r="I165" s="449"/>
      <c r="J165" s="449"/>
      <c r="K165" s="449"/>
      <c r="L165" s="117"/>
      <c r="M165" s="117"/>
      <c r="N165" s="373"/>
      <c r="O165" s="373"/>
      <c r="P165" s="117"/>
      <c r="Q165" s="117"/>
      <c r="R165" s="117"/>
      <c r="S165" s="117"/>
      <c r="T165" s="156"/>
    </row>
    <row r="166" spans="1:20" s="173" customFormat="1" ht="114.75" x14ac:dyDescent="0.25">
      <c r="A166" s="158">
        <v>34</v>
      </c>
      <c r="B166" s="169" t="s">
        <v>705</v>
      </c>
      <c r="C166" s="169" t="s">
        <v>428</v>
      </c>
      <c r="D166" s="188" t="s">
        <v>673</v>
      </c>
      <c r="E166" s="171">
        <v>42736</v>
      </c>
      <c r="F166" s="171">
        <v>43100</v>
      </c>
      <c r="G166" s="171">
        <v>42736</v>
      </c>
      <c r="H166" s="171">
        <v>43100</v>
      </c>
      <c r="I166" s="192" t="s">
        <v>706</v>
      </c>
      <c r="J166" s="229" t="s">
        <v>1239</v>
      </c>
      <c r="K166" s="333" t="s">
        <v>1069</v>
      </c>
      <c r="L166" s="335">
        <v>1</v>
      </c>
      <c r="M166" s="335">
        <v>1</v>
      </c>
      <c r="N166" s="374">
        <v>1</v>
      </c>
      <c r="O166" s="374">
        <v>1</v>
      </c>
      <c r="P166" s="335"/>
      <c r="Q166" s="335"/>
      <c r="R166" s="335"/>
      <c r="S166" s="335"/>
      <c r="T166" s="172"/>
    </row>
    <row r="167" spans="1:20" s="173" customFormat="1" ht="51" x14ac:dyDescent="0.25">
      <c r="A167" s="158"/>
      <c r="B167" s="160" t="s">
        <v>707</v>
      </c>
      <c r="C167" s="160" t="s">
        <v>428</v>
      </c>
      <c r="D167" s="160" t="s">
        <v>673</v>
      </c>
      <c r="E167" s="162">
        <v>42736</v>
      </c>
      <c r="F167" s="162">
        <v>43100</v>
      </c>
      <c r="G167" s="162">
        <v>42736</v>
      </c>
      <c r="H167" s="162">
        <v>43100</v>
      </c>
      <c r="I167" s="163" t="s">
        <v>708</v>
      </c>
      <c r="J167" s="163" t="s">
        <v>1141</v>
      </c>
      <c r="K167" s="328" t="s">
        <v>1069</v>
      </c>
      <c r="L167" s="335"/>
      <c r="M167" s="335"/>
      <c r="N167" s="374"/>
      <c r="O167" s="374"/>
      <c r="P167" s="117">
        <v>1</v>
      </c>
      <c r="Q167" s="117">
        <v>1</v>
      </c>
      <c r="R167" s="335"/>
      <c r="S167" s="335"/>
      <c r="T167" s="172"/>
    </row>
    <row r="168" spans="1:20" s="157" customFormat="1" ht="89.25" x14ac:dyDescent="0.25">
      <c r="A168" s="158"/>
      <c r="B168" s="160" t="s">
        <v>709</v>
      </c>
      <c r="C168" s="190" t="s">
        <v>428</v>
      </c>
      <c r="D168" s="190" t="s">
        <v>673</v>
      </c>
      <c r="E168" s="168">
        <v>42736</v>
      </c>
      <c r="F168" s="168">
        <v>43100</v>
      </c>
      <c r="G168" s="168">
        <v>42736</v>
      </c>
      <c r="H168" s="168">
        <v>43100</v>
      </c>
      <c r="I168" s="163" t="s">
        <v>710</v>
      </c>
      <c r="J168" s="193" t="s">
        <v>1142</v>
      </c>
      <c r="K168" s="328" t="s">
        <v>1069</v>
      </c>
      <c r="L168" s="117"/>
      <c r="M168" s="117"/>
      <c r="N168" s="373"/>
      <c r="O168" s="373"/>
      <c r="P168" s="117">
        <v>1</v>
      </c>
      <c r="Q168" s="117">
        <v>1</v>
      </c>
      <c r="R168" s="117"/>
      <c r="S168" s="117"/>
      <c r="T168" s="156"/>
    </row>
    <row r="169" spans="1:20" s="157" customFormat="1" ht="51" x14ac:dyDescent="0.25">
      <c r="A169" s="158"/>
      <c r="B169" s="219" t="s">
        <v>1240</v>
      </c>
      <c r="C169" s="160" t="s">
        <v>428</v>
      </c>
      <c r="D169" s="160" t="s">
        <v>673</v>
      </c>
      <c r="E169" s="162">
        <v>42736</v>
      </c>
      <c r="F169" s="162">
        <v>43830</v>
      </c>
      <c r="G169" s="162">
        <v>42736</v>
      </c>
      <c r="H169" s="162" t="s">
        <v>23</v>
      </c>
      <c r="I169" s="163" t="s">
        <v>1241</v>
      </c>
      <c r="J169" s="163" t="s">
        <v>1241</v>
      </c>
      <c r="K169" s="328" t="s">
        <v>1069</v>
      </c>
      <c r="L169" s="117"/>
      <c r="M169" s="117"/>
      <c r="N169" s="373"/>
      <c r="O169" s="373"/>
      <c r="P169" s="117">
        <v>1</v>
      </c>
      <c r="Q169" s="117">
        <v>1</v>
      </c>
      <c r="R169" s="117"/>
      <c r="S169" s="117"/>
      <c r="T169" s="156"/>
    </row>
    <row r="170" spans="1:20" s="157" customFormat="1" ht="76.5" x14ac:dyDescent="0.25">
      <c r="A170" s="158"/>
      <c r="B170" s="219" t="str">
        <f>'[1]Таблица 5.4  '!$B$189</f>
        <v>Водопровод в с. Коровий Ручей и д. Карпушевка Усть-Цилемского района Республики Коми</v>
      </c>
      <c r="C170" s="160" t="s">
        <v>428</v>
      </c>
      <c r="D170" s="160" t="s">
        <v>673</v>
      </c>
      <c r="E170" s="162">
        <v>42736</v>
      </c>
      <c r="F170" s="162">
        <v>43100</v>
      </c>
      <c r="G170" s="162">
        <v>42736</v>
      </c>
      <c r="H170" s="162">
        <v>43100</v>
      </c>
      <c r="I170" s="163" t="s">
        <v>711</v>
      </c>
      <c r="J170" s="163" t="s">
        <v>1143</v>
      </c>
      <c r="K170" s="328" t="s">
        <v>1069</v>
      </c>
      <c r="L170" s="117"/>
      <c r="M170" s="117"/>
      <c r="N170" s="373"/>
      <c r="O170" s="373"/>
      <c r="P170" s="117">
        <v>1</v>
      </c>
      <c r="Q170" s="117">
        <v>1</v>
      </c>
      <c r="R170" s="117"/>
      <c r="S170" s="117"/>
      <c r="T170" s="156"/>
    </row>
    <row r="171" spans="1:20" s="157" customFormat="1" ht="76.5" x14ac:dyDescent="0.25">
      <c r="A171" s="158"/>
      <c r="B171" s="219" t="s">
        <v>712</v>
      </c>
      <c r="C171" s="160" t="s">
        <v>428</v>
      </c>
      <c r="D171" s="160" t="s">
        <v>673</v>
      </c>
      <c r="E171" s="162">
        <v>42736</v>
      </c>
      <c r="F171" s="162">
        <v>43100</v>
      </c>
      <c r="G171" s="162">
        <v>42736</v>
      </c>
      <c r="H171" s="162">
        <v>43100</v>
      </c>
      <c r="I171" s="163" t="s">
        <v>713</v>
      </c>
      <c r="J171" s="163" t="s">
        <v>1140</v>
      </c>
      <c r="K171" s="328" t="s">
        <v>1069</v>
      </c>
      <c r="L171" s="117"/>
      <c r="M171" s="117"/>
      <c r="N171" s="373"/>
      <c r="O171" s="373"/>
      <c r="P171" s="117">
        <v>1</v>
      </c>
      <c r="Q171" s="117">
        <v>1</v>
      </c>
      <c r="R171" s="117"/>
      <c r="S171" s="117"/>
      <c r="T171" s="156"/>
    </row>
    <row r="172" spans="1:20" s="157" customFormat="1" ht="51" x14ac:dyDescent="0.25">
      <c r="A172" s="158"/>
      <c r="B172" s="153" t="s">
        <v>714</v>
      </c>
      <c r="C172" s="160" t="s">
        <v>428</v>
      </c>
      <c r="D172" s="160" t="s">
        <v>673</v>
      </c>
      <c r="E172" s="154" t="s">
        <v>23</v>
      </c>
      <c r="F172" s="162">
        <v>43099</v>
      </c>
      <c r="G172" s="154" t="s">
        <v>23</v>
      </c>
      <c r="H172" s="162">
        <f>F172</f>
        <v>43099</v>
      </c>
      <c r="I172" s="154" t="s">
        <v>23</v>
      </c>
      <c r="J172" s="154" t="str">
        <f>I172</f>
        <v>х</v>
      </c>
      <c r="K172" s="319"/>
      <c r="L172" s="117"/>
      <c r="M172" s="117"/>
      <c r="N172" s="373"/>
      <c r="O172" s="373"/>
      <c r="P172" s="117"/>
      <c r="Q172" s="117"/>
      <c r="R172" s="117">
        <v>1</v>
      </c>
      <c r="S172" s="117">
        <v>1</v>
      </c>
      <c r="T172" s="156"/>
    </row>
    <row r="173" spans="1:20" s="173" customFormat="1" ht="51" x14ac:dyDescent="0.25">
      <c r="A173" s="158">
        <v>35</v>
      </c>
      <c r="B173" s="169" t="s">
        <v>715</v>
      </c>
      <c r="C173" s="169" t="s">
        <v>428</v>
      </c>
      <c r="D173" s="188" t="s">
        <v>673</v>
      </c>
      <c r="E173" s="162">
        <v>42736</v>
      </c>
      <c r="F173" s="184">
        <v>43100</v>
      </c>
      <c r="G173" s="184">
        <v>42736</v>
      </c>
      <c r="H173" s="184">
        <v>43100</v>
      </c>
      <c r="I173" s="192" t="s">
        <v>716</v>
      </c>
      <c r="J173" s="229" t="s">
        <v>1144</v>
      </c>
      <c r="K173" s="328" t="s">
        <v>1069</v>
      </c>
      <c r="L173" s="335">
        <v>1</v>
      </c>
      <c r="M173" s="335">
        <v>1</v>
      </c>
      <c r="N173" s="374">
        <v>1</v>
      </c>
      <c r="O173" s="374">
        <v>1</v>
      </c>
      <c r="P173" s="335"/>
      <c r="Q173" s="335"/>
      <c r="R173" s="335"/>
      <c r="S173" s="335"/>
      <c r="T173" s="172"/>
    </row>
    <row r="174" spans="1:20" s="173" customFormat="1" ht="63.75" x14ac:dyDescent="0.25">
      <c r="A174" s="158"/>
      <c r="B174" s="160" t="s">
        <v>717</v>
      </c>
      <c r="C174" s="160" t="s">
        <v>428</v>
      </c>
      <c r="D174" s="160" t="s">
        <v>673</v>
      </c>
      <c r="E174" s="162">
        <v>42736</v>
      </c>
      <c r="F174" s="162">
        <v>43100</v>
      </c>
      <c r="G174" s="162">
        <v>42736</v>
      </c>
      <c r="H174" s="162">
        <v>43100</v>
      </c>
      <c r="I174" s="163" t="s">
        <v>718</v>
      </c>
      <c r="J174" s="163" t="s">
        <v>1145</v>
      </c>
      <c r="K174" s="328" t="s">
        <v>1069</v>
      </c>
      <c r="L174" s="335"/>
      <c r="M174" s="335"/>
      <c r="N174" s="374"/>
      <c r="O174" s="374"/>
      <c r="P174" s="117">
        <v>1</v>
      </c>
      <c r="Q174" s="117">
        <v>1</v>
      </c>
      <c r="R174" s="335"/>
      <c r="S174" s="335"/>
      <c r="T174" s="172"/>
    </row>
    <row r="175" spans="1:20" s="157" customFormat="1" ht="51" x14ac:dyDescent="0.25">
      <c r="A175" s="158"/>
      <c r="B175" s="160" t="s">
        <v>719</v>
      </c>
      <c r="C175" s="160" t="s">
        <v>428</v>
      </c>
      <c r="D175" s="160" t="s">
        <v>673</v>
      </c>
      <c r="E175" s="168">
        <v>42736</v>
      </c>
      <c r="F175" s="168">
        <v>43100</v>
      </c>
      <c r="G175" s="168">
        <v>42736</v>
      </c>
      <c r="H175" s="168">
        <v>43100</v>
      </c>
      <c r="I175" s="163" t="s">
        <v>720</v>
      </c>
      <c r="J175" s="193" t="s">
        <v>1146</v>
      </c>
      <c r="K175" s="328" t="s">
        <v>1069</v>
      </c>
      <c r="L175" s="117"/>
      <c r="M175" s="117"/>
      <c r="N175" s="373"/>
      <c r="O175" s="373"/>
      <c r="P175" s="117">
        <v>1</v>
      </c>
      <c r="Q175" s="117">
        <v>1</v>
      </c>
      <c r="R175" s="117"/>
      <c r="S175" s="117"/>
      <c r="T175" s="156"/>
    </row>
    <row r="176" spans="1:20" s="157" customFormat="1" ht="38.25" x14ac:dyDescent="0.25">
      <c r="A176" s="158"/>
      <c r="B176" s="219" t="str">
        <f>'[1]Таблица 5.4  '!$B$237</f>
        <v>Реконструкция СОШ с. Пыелдино на 100 ученических мест</v>
      </c>
      <c r="C176" s="160" t="s">
        <v>428</v>
      </c>
      <c r="D176" s="160" t="s">
        <v>673</v>
      </c>
      <c r="E176" s="162">
        <v>42736</v>
      </c>
      <c r="F176" s="162">
        <v>43100</v>
      </c>
      <c r="G176" s="162">
        <v>42736</v>
      </c>
      <c r="H176" s="162">
        <v>43100</v>
      </c>
      <c r="I176" s="163" t="s">
        <v>721</v>
      </c>
      <c r="J176" s="163" t="s">
        <v>1157</v>
      </c>
      <c r="K176" s="328" t="s">
        <v>1069</v>
      </c>
      <c r="L176" s="117"/>
      <c r="M176" s="117"/>
      <c r="N176" s="373"/>
      <c r="O176" s="373"/>
      <c r="P176" s="117">
        <v>1</v>
      </c>
      <c r="Q176" s="117">
        <v>1</v>
      </c>
      <c r="R176" s="117"/>
      <c r="S176" s="117"/>
      <c r="T176" s="156"/>
    </row>
    <row r="177" spans="1:20" s="157" customFormat="1" ht="102" x14ac:dyDescent="0.25">
      <c r="A177" s="158"/>
      <c r="B177" s="219" t="str">
        <f>'[1]Таблица 5.4  '!$B$249</f>
        <v>Многофункциональный центр в с. Кослан Удорского района</v>
      </c>
      <c r="C177" s="160" t="s">
        <v>1156</v>
      </c>
      <c r="D177" s="160" t="s">
        <v>673</v>
      </c>
      <c r="E177" s="162">
        <v>42736</v>
      </c>
      <c r="F177" s="162">
        <v>43100</v>
      </c>
      <c r="G177" s="162">
        <v>42736</v>
      </c>
      <c r="H177" s="162">
        <v>43100</v>
      </c>
      <c r="I177" s="163" t="s">
        <v>722</v>
      </c>
      <c r="J177" s="163" t="s">
        <v>1155</v>
      </c>
      <c r="K177" s="328" t="s">
        <v>1069</v>
      </c>
      <c r="L177" s="117"/>
      <c r="M177" s="117"/>
      <c r="N177" s="373"/>
      <c r="O177" s="373"/>
      <c r="P177" s="117">
        <v>1</v>
      </c>
      <c r="Q177" s="117">
        <v>1</v>
      </c>
      <c r="R177" s="117"/>
      <c r="S177" s="117"/>
      <c r="T177" s="156"/>
    </row>
    <row r="178" spans="1:20" s="157" customFormat="1" ht="114.75" x14ac:dyDescent="0.25">
      <c r="A178" s="158"/>
      <c r="B178" s="219" t="str">
        <f>'[1]Таблица 5.4  '!$B$261</f>
        <v>Универсальная спортивная площадка в с. Сторожевск Корткеросского района Республики Коми</v>
      </c>
      <c r="C178" s="160" t="s">
        <v>428</v>
      </c>
      <c r="D178" s="160" t="s">
        <v>673</v>
      </c>
      <c r="E178" s="162">
        <v>42736</v>
      </c>
      <c r="F178" s="162">
        <v>43100</v>
      </c>
      <c r="G178" s="162">
        <v>42736</v>
      </c>
      <c r="H178" s="162">
        <v>43100</v>
      </c>
      <c r="I178" s="163" t="s">
        <v>723</v>
      </c>
      <c r="J178" s="163" t="s">
        <v>1158</v>
      </c>
      <c r="K178" s="328" t="s">
        <v>1069</v>
      </c>
      <c r="L178" s="117"/>
      <c r="M178" s="117"/>
      <c r="N178" s="373"/>
      <c r="O178" s="373"/>
      <c r="P178" s="117">
        <v>1</v>
      </c>
      <c r="Q178" s="117">
        <v>1</v>
      </c>
      <c r="R178" s="117"/>
      <c r="S178" s="117"/>
      <c r="T178" s="156"/>
    </row>
    <row r="179" spans="1:20" s="157" customFormat="1" ht="51" x14ac:dyDescent="0.25">
      <c r="A179" s="158"/>
      <c r="B179" s="153" t="s">
        <v>724</v>
      </c>
      <c r="C179" s="160" t="s">
        <v>428</v>
      </c>
      <c r="D179" s="160" t="s">
        <v>673</v>
      </c>
      <c r="E179" s="154" t="s">
        <v>23</v>
      </c>
      <c r="F179" s="162">
        <v>43008</v>
      </c>
      <c r="G179" s="154" t="s">
        <v>23</v>
      </c>
      <c r="H179" s="162">
        <f>F179</f>
        <v>43008</v>
      </c>
      <c r="I179" s="154" t="s">
        <v>23</v>
      </c>
      <c r="J179" s="154" t="str">
        <f>I179</f>
        <v>х</v>
      </c>
      <c r="K179" s="319"/>
      <c r="L179" s="117"/>
      <c r="M179" s="117"/>
      <c r="N179" s="373"/>
      <c r="O179" s="373"/>
      <c r="P179" s="117"/>
      <c r="Q179" s="117"/>
      <c r="R179" s="117">
        <v>1</v>
      </c>
      <c r="S179" s="117">
        <v>1</v>
      </c>
      <c r="T179" s="156"/>
    </row>
    <row r="180" spans="1:20" s="173" customFormat="1" ht="114.75" x14ac:dyDescent="0.25">
      <c r="A180" s="166">
        <v>36</v>
      </c>
      <c r="B180" s="188" t="s">
        <v>725</v>
      </c>
      <c r="C180" s="188" t="s">
        <v>428</v>
      </c>
      <c r="D180" s="188" t="s">
        <v>673</v>
      </c>
      <c r="E180" s="171">
        <v>42736</v>
      </c>
      <c r="F180" s="171">
        <v>43100</v>
      </c>
      <c r="G180" s="171">
        <v>42736</v>
      </c>
      <c r="H180" s="171">
        <v>43100</v>
      </c>
      <c r="I180" s="188" t="s">
        <v>726</v>
      </c>
      <c r="J180" s="188" t="s">
        <v>1242</v>
      </c>
      <c r="K180" s="333" t="s">
        <v>1069</v>
      </c>
      <c r="L180" s="335">
        <v>1</v>
      </c>
      <c r="M180" s="335">
        <v>1</v>
      </c>
      <c r="N180" s="374">
        <v>1</v>
      </c>
      <c r="O180" s="374">
        <v>1</v>
      </c>
      <c r="P180" s="335"/>
      <c r="Q180" s="335"/>
      <c r="R180" s="335"/>
      <c r="S180" s="335"/>
      <c r="T180" s="172"/>
    </row>
    <row r="181" spans="1:20" s="157" customFormat="1" ht="178.5" x14ac:dyDescent="0.25">
      <c r="A181" s="158"/>
      <c r="B181" s="153" t="s">
        <v>727</v>
      </c>
      <c r="C181" s="160" t="s">
        <v>428</v>
      </c>
      <c r="D181" s="160" t="s">
        <v>673</v>
      </c>
      <c r="E181" s="162">
        <v>42736</v>
      </c>
      <c r="F181" s="162">
        <v>43100</v>
      </c>
      <c r="G181" s="162">
        <v>42736</v>
      </c>
      <c r="H181" s="162">
        <v>43100</v>
      </c>
      <c r="I181" s="153" t="s">
        <v>728</v>
      </c>
      <c r="J181" s="153" t="s">
        <v>1243</v>
      </c>
      <c r="K181" s="328" t="s">
        <v>1069</v>
      </c>
      <c r="L181" s="117"/>
      <c r="M181" s="117"/>
      <c r="N181" s="373"/>
      <c r="O181" s="373"/>
      <c r="P181" s="117">
        <v>1</v>
      </c>
      <c r="Q181" s="117">
        <v>1</v>
      </c>
      <c r="R181" s="117"/>
      <c r="S181" s="117"/>
      <c r="T181" s="156"/>
    </row>
    <row r="182" spans="1:20" s="157" customFormat="1" ht="76.5" x14ac:dyDescent="0.25">
      <c r="A182" s="158"/>
      <c r="B182" s="153" t="s">
        <v>729</v>
      </c>
      <c r="C182" s="160" t="s">
        <v>428</v>
      </c>
      <c r="D182" s="160" t="s">
        <v>673</v>
      </c>
      <c r="E182" s="162">
        <v>42736</v>
      </c>
      <c r="F182" s="162">
        <v>43100</v>
      </c>
      <c r="G182" s="162">
        <v>42736</v>
      </c>
      <c r="H182" s="162">
        <v>43100</v>
      </c>
      <c r="I182" s="153" t="s">
        <v>730</v>
      </c>
      <c r="J182" s="153" t="s">
        <v>1244</v>
      </c>
      <c r="K182" s="328" t="s">
        <v>1069</v>
      </c>
      <c r="L182" s="117"/>
      <c r="M182" s="117"/>
      <c r="N182" s="373"/>
      <c r="O182" s="373"/>
      <c r="P182" s="117">
        <v>1</v>
      </c>
      <c r="Q182" s="117">
        <v>1</v>
      </c>
      <c r="R182" s="117"/>
      <c r="S182" s="117"/>
      <c r="T182" s="156"/>
    </row>
    <row r="183" spans="1:20" s="157" customFormat="1" ht="51" x14ac:dyDescent="0.25">
      <c r="A183" s="166"/>
      <c r="B183" s="153" t="s">
        <v>731</v>
      </c>
      <c r="C183" s="153" t="s">
        <v>428</v>
      </c>
      <c r="D183" s="153" t="s">
        <v>673</v>
      </c>
      <c r="E183" s="162">
        <v>42736</v>
      </c>
      <c r="F183" s="162">
        <v>43100</v>
      </c>
      <c r="G183" s="162">
        <v>42736</v>
      </c>
      <c r="H183" s="162">
        <v>43100</v>
      </c>
      <c r="I183" s="153" t="s">
        <v>732</v>
      </c>
      <c r="J183" s="153" t="s">
        <v>1159</v>
      </c>
      <c r="K183" s="328" t="s">
        <v>1069</v>
      </c>
      <c r="L183" s="117"/>
      <c r="M183" s="117"/>
      <c r="N183" s="373"/>
      <c r="O183" s="373"/>
      <c r="P183" s="117">
        <v>1</v>
      </c>
      <c r="Q183" s="117">
        <v>1</v>
      </c>
      <c r="R183" s="117"/>
      <c r="S183" s="117"/>
      <c r="T183" s="156"/>
    </row>
    <row r="184" spans="1:20" s="157" customFormat="1" ht="63.75" x14ac:dyDescent="0.25">
      <c r="A184" s="158"/>
      <c r="B184" s="153" t="s">
        <v>733</v>
      </c>
      <c r="C184" s="160" t="s">
        <v>428</v>
      </c>
      <c r="D184" s="160" t="s">
        <v>673</v>
      </c>
      <c r="E184" s="154" t="s">
        <v>23</v>
      </c>
      <c r="F184" s="162">
        <v>43069</v>
      </c>
      <c r="G184" s="154" t="s">
        <v>23</v>
      </c>
      <c r="H184" s="162">
        <f>F184</f>
        <v>43069</v>
      </c>
      <c r="I184" s="154" t="s">
        <v>23</v>
      </c>
      <c r="J184" s="154" t="str">
        <f>I184</f>
        <v>х</v>
      </c>
      <c r="K184" s="319"/>
      <c r="L184" s="117"/>
      <c r="M184" s="117"/>
      <c r="N184" s="373"/>
      <c r="O184" s="373"/>
      <c r="P184" s="117"/>
      <c r="Q184" s="117"/>
      <c r="R184" s="117">
        <v>1</v>
      </c>
      <c r="S184" s="117">
        <v>1</v>
      </c>
      <c r="T184" s="156"/>
    </row>
    <row r="185" spans="1:20" s="157" customFormat="1" ht="140.25" x14ac:dyDescent="0.25">
      <c r="A185" s="158">
        <v>37</v>
      </c>
      <c r="B185" s="170" t="s">
        <v>734</v>
      </c>
      <c r="C185" s="169" t="s">
        <v>428</v>
      </c>
      <c r="D185" s="169" t="s">
        <v>673</v>
      </c>
      <c r="E185" s="162">
        <v>42736</v>
      </c>
      <c r="F185" s="162">
        <v>43100</v>
      </c>
      <c r="G185" s="162">
        <v>42736</v>
      </c>
      <c r="H185" s="162">
        <v>43100</v>
      </c>
      <c r="I185" s="170" t="s">
        <v>698</v>
      </c>
      <c r="J185" s="170" t="s">
        <v>1161</v>
      </c>
      <c r="K185" s="333" t="s">
        <v>1069</v>
      </c>
      <c r="L185" s="117">
        <v>1</v>
      </c>
      <c r="M185" s="117">
        <v>1</v>
      </c>
      <c r="N185" s="373"/>
      <c r="O185" s="373"/>
      <c r="P185" s="117"/>
      <c r="Q185" s="117"/>
      <c r="R185" s="117"/>
      <c r="S185" s="117"/>
      <c r="T185" s="156"/>
    </row>
    <row r="186" spans="1:20" s="157" customFormat="1" ht="140.25" x14ac:dyDescent="0.25">
      <c r="A186" s="158"/>
      <c r="B186" s="153" t="s">
        <v>735</v>
      </c>
      <c r="C186" s="160" t="s">
        <v>428</v>
      </c>
      <c r="D186" s="160" t="s">
        <v>673</v>
      </c>
      <c r="E186" s="162">
        <v>42736</v>
      </c>
      <c r="F186" s="162">
        <v>43100</v>
      </c>
      <c r="G186" s="162">
        <v>42736</v>
      </c>
      <c r="H186" s="162">
        <v>43100</v>
      </c>
      <c r="I186" s="153" t="s">
        <v>736</v>
      </c>
      <c r="J186" s="153" t="s">
        <v>1163</v>
      </c>
      <c r="K186" s="328" t="s">
        <v>1069</v>
      </c>
      <c r="L186" s="117"/>
      <c r="M186" s="117"/>
      <c r="N186" s="373"/>
      <c r="O186" s="373"/>
      <c r="P186" s="117">
        <v>1</v>
      </c>
      <c r="Q186" s="117">
        <v>1</v>
      </c>
      <c r="R186" s="117"/>
      <c r="S186" s="117"/>
      <c r="T186" s="156"/>
    </row>
    <row r="187" spans="1:20" s="157" customFormat="1" ht="76.5" x14ac:dyDescent="0.25">
      <c r="A187" s="158"/>
      <c r="B187" s="153" t="s">
        <v>737</v>
      </c>
      <c r="C187" s="160" t="s">
        <v>428</v>
      </c>
      <c r="D187" s="160" t="s">
        <v>673</v>
      </c>
      <c r="E187" s="162">
        <v>42736</v>
      </c>
      <c r="F187" s="162">
        <v>43100</v>
      </c>
      <c r="G187" s="162">
        <v>42736</v>
      </c>
      <c r="H187" s="162">
        <v>43100</v>
      </c>
      <c r="I187" s="153" t="s">
        <v>738</v>
      </c>
      <c r="J187" s="153" t="s">
        <v>1162</v>
      </c>
      <c r="K187" s="328" t="s">
        <v>1069</v>
      </c>
      <c r="L187" s="117"/>
      <c r="M187" s="117"/>
      <c r="N187" s="373"/>
      <c r="O187" s="373"/>
      <c r="P187" s="117">
        <v>1</v>
      </c>
      <c r="Q187" s="117">
        <v>1</v>
      </c>
      <c r="R187" s="117"/>
      <c r="S187" s="117"/>
      <c r="T187" s="156"/>
    </row>
    <row r="188" spans="1:20" s="157" customFormat="1" ht="102" x14ac:dyDescent="0.25">
      <c r="A188" s="158"/>
      <c r="B188" s="153" t="s">
        <v>739</v>
      </c>
      <c r="C188" s="160" t="s">
        <v>428</v>
      </c>
      <c r="D188" s="160" t="s">
        <v>673</v>
      </c>
      <c r="E188" s="154" t="s">
        <v>23</v>
      </c>
      <c r="F188" s="162">
        <v>43099</v>
      </c>
      <c r="G188" s="154" t="s">
        <v>23</v>
      </c>
      <c r="H188" s="162">
        <f>F188</f>
        <v>43099</v>
      </c>
      <c r="I188" s="154" t="s">
        <v>23</v>
      </c>
      <c r="J188" s="154" t="str">
        <f>I188</f>
        <v>х</v>
      </c>
      <c r="K188" s="319"/>
      <c r="L188" s="117"/>
      <c r="M188" s="117"/>
      <c r="N188" s="373"/>
      <c r="O188" s="373"/>
      <c r="P188" s="117"/>
      <c r="Q188" s="117"/>
      <c r="R188" s="117">
        <v>1</v>
      </c>
      <c r="S188" s="117">
        <v>1</v>
      </c>
      <c r="T188" s="156"/>
    </row>
    <row r="189" spans="1:20" s="183" customFormat="1" ht="15" customHeight="1" x14ac:dyDescent="0.25">
      <c r="A189" s="454" t="s">
        <v>740</v>
      </c>
      <c r="B189" s="455"/>
      <c r="C189" s="455"/>
      <c r="D189" s="455"/>
      <c r="E189" s="455"/>
      <c r="F189" s="455"/>
      <c r="G189" s="455"/>
      <c r="H189" s="455"/>
      <c r="I189" s="455"/>
      <c r="J189" s="455"/>
      <c r="K189" s="455"/>
      <c r="L189" s="321"/>
      <c r="M189" s="321"/>
      <c r="N189" s="375"/>
      <c r="O189" s="375"/>
      <c r="P189" s="321"/>
      <c r="Q189" s="321"/>
      <c r="R189" s="321"/>
      <c r="S189" s="321"/>
      <c r="T189" s="182"/>
    </row>
    <row r="190" spans="1:20" s="183" customFormat="1" ht="15" customHeight="1" x14ac:dyDescent="0.25">
      <c r="A190" s="460" t="s">
        <v>741</v>
      </c>
      <c r="B190" s="461"/>
      <c r="C190" s="461"/>
      <c r="D190" s="461"/>
      <c r="E190" s="461"/>
      <c r="F190" s="461"/>
      <c r="G190" s="461"/>
      <c r="H190" s="461"/>
      <c r="I190" s="461"/>
      <c r="J190" s="461"/>
      <c r="K190" s="461"/>
      <c r="L190" s="321"/>
      <c r="M190" s="321"/>
      <c r="N190" s="375"/>
      <c r="O190" s="375"/>
      <c r="P190" s="321"/>
      <c r="Q190" s="321"/>
      <c r="R190" s="321"/>
      <c r="S190" s="321"/>
      <c r="T190" s="182"/>
    </row>
    <row r="191" spans="1:20" s="173" customFormat="1" ht="51" x14ac:dyDescent="0.25">
      <c r="A191" s="158">
        <v>38</v>
      </c>
      <c r="B191" s="170" t="s">
        <v>742</v>
      </c>
      <c r="C191" s="160" t="s">
        <v>438</v>
      </c>
      <c r="D191" s="169" t="s">
        <v>451</v>
      </c>
      <c r="E191" s="184">
        <v>42736</v>
      </c>
      <c r="F191" s="184">
        <v>43100</v>
      </c>
      <c r="G191" s="184">
        <v>42736</v>
      </c>
      <c r="H191" s="184">
        <v>43100</v>
      </c>
      <c r="I191" s="201" t="s">
        <v>743</v>
      </c>
      <c r="J191" s="201" t="s">
        <v>1247</v>
      </c>
      <c r="K191" s="328" t="s">
        <v>1069</v>
      </c>
      <c r="L191" s="335">
        <v>1</v>
      </c>
      <c r="M191" s="335">
        <v>1</v>
      </c>
      <c r="N191" s="374">
        <v>1</v>
      </c>
      <c r="O191" s="374">
        <v>1</v>
      </c>
      <c r="P191" s="335"/>
      <c r="Q191" s="335"/>
      <c r="R191" s="335"/>
      <c r="S191" s="335"/>
      <c r="T191" s="172"/>
    </row>
    <row r="192" spans="1:20" s="157" customFormat="1" ht="51" x14ac:dyDescent="0.25">
      <c r="A192" s="202"/>
      <c r="B192" s="153" t="s">
        <v>744</v>
      </c>
      <c r="C192" s="160" t="s">
        <v>438</v>
      </c>
      <c r="D192" s="169" t="s">
        <v>451</v>
      </c>
      <c r="E192" s="162">
        <v>42736</v>
      </c>
      <c r="F192" s="162">
        <v>43100</v>
      </c>
      <c r="G192" s="162">
        <v>42736</v>
      </c>
      <c r="H192" s="162">
        <v>43100</v>
      </c>
      <c r="I192" s="23" t="s">
        <v>745</v>
      </c>
      <c r="J192" s="23" t="s">
        <v>1248</v>
      </c>
      <c r="K192" s="328" t="s">
        <v>1069</v>
      </c>
      <c r="L192" s="117"/>
      <c r="M192" s="117"/>
      <c r="N192" s="373"/>
      <c r="O192" s="373"/>
      <c r="P192" s="117">
        <v>1</v>
      </c>
      <c r="Q192" s="117">
        <v>1</v>
      </c>
      <c r="R192" s="117"/>
      <c r="S192" s="117"/>
      <c r="T192" s="156"/>
    </row>
    <row r="193" spans="1:20" s="157" customFormat="1" ht="51" x14ac:dyDescent="0.25">
      <c r="A193" s="202"/>
      <c r="B193" s="153" t="s">
        <v>746</v>
      </c>
      <c r="C193" s="160" t="s">
        <v>438</v>
      </c>
      <c r="D193" s="169" t="s">
        <v>451</v>
      </c>
      <c r="E193" s="162">
        <v>42736</v>
      </c>
      <c r="F193" s="162">
        <v>43100</v>
      </c>
      <c r="G193" s="162">
        <v>42736</v>
      </c>
      <c r="H193" s="162">
        <v>43100</v>
      </c>
      <c r="I193" s="23" t="s">
        <v>747</v>
      </c>
      <c r="J193" s="23" t="s">
        <v>1249</v>
      </c>
      <c r="K193" s="328" t="s">
        <v>1069</v>
      </c>
      <c r="L193" s="117"/>
      <c r="M193" s="117"/>
      <c r="N193" s="373"/>
      <c r="O193" s="373"/>
      <c r="P193" s="117">
        <v>1</v>
      </c>
      <c r="Q193" s="117">
        <v>1</v>
      </c>
      <c r="R193" s="117"/>
      <c r="S193" s="117"/>
      <c r="T193" s="156"/>
    </row>
    <row r="194" spans="1:20" s="157" customFormat="1" ht="89.25" x14ac:dyDescent="0.25">
      <c r="A194" s="202"/>
      <c r="B194" s="153" t="s">
        <v>748</v>
      </c>
      <c r="C194" s="160" t="s">
        <v>438</v>
      </c>
      <c r="D194" s="160" t="s">
        <v>749</v>
      </c>
      <c r="E194" s="162">
        <v>42736</v>
      </c>
      <c r="F194" s="162">
        <v>43100</v>
      </c>
      <c r="G194" s="162">
        <v>42736</v>
      </c>
      <c r="H194" s="162">
        <v>43100</v>
      </c>
      <c r="I194" s="23" t="s">
        <v>750</v>
      </c>
      <c r="J194" s="23" t="s">
        <v>1308</v>
      </c>
      <c r="K194" s="328" t="s">
        <v>1069</v>
      </c>
      <c r="L194" s="117"/>
      <c r="M194" s="117"/>
      <c r="N194" s="373"/>
      <c r="O194" s="373"/>
      <c r="P194" s="117">
        <v>1</v>
      </c>
      <c r="Q194" s="117">
        <v>1</v>
      </c>
      <c r="R194" s="117"/>
      <c r="S194" s="117"/>
      <c r="T194" s="156"/>
    </row>
    <row r="195" spans="1:20" s="157" customFormat="1" ht="51" x14ac:dyDescent="0.25">
      <c r="A195" s="202"/>
      <c r="B195" s="153" t="s">
        <v>751</v>
      </c>
      <c r="C195" s="160" t="s">
        <v>438</v>
      </c>
      <c r="D195" s="169" t="s">
        <v>451</v>
      </c>
      <c r="E195" s="162">
        <v>42736</v>
      </c>
      <c r="F195" s="162">
        <v>43100</v>
      </c>
      <c r="G195" s="162">
        <v>42736</v>
      </c>
      <c r="H195" s="162">
        <v>43100</v>
      </c>
      <c r="I195" s="23" t="s">
        <v>752</v>
      </c>
      <c r="J195" s="23" t="s">
        <v>1250</v>
      </c>
      <c r="K195" s="328" t="s">
        <v>1069</v>
      </c>
      <c r="L195" s="117"/>
      <c r="M195" s="117"/>
      <c r="N195" s="373"/>
      <c r="O195" s="373"/>
      <c r="P195" s="117">
        <v>1</v>
      </c>
      <c r="Q195" s="117">
        <v>1</v>
      </c>
      <c r="R195" s="117"/>
      <c r="S195" s="117"/>
      <c r="T195" s="156"/>
    </row>
    <row r="196" spans="1:20" s="157" customFormat="1" ht="89.25" x14ac:dyDescent="0.25">
      <c r="A196" s="158"/>
      <c r="B196" s="153" t="s">
        <v>753</v>
      </c>
      <c r="C196" s="160" t="s">
        <v>438</v>
      </c>
      <c r="D196" s="160" t="s">
        <v>749</v>
      </c>
      <c r="E196" s="154" t="s">
        <v>23</v>
      </c>
      <c r="F196" s="162">
        <v>43100</v>
      </c>
      <c r="G196" s="154" t="s">
        <v>23</v>
      </c>
      <c r="H196" s="162">
        <f>F196</f>
        <v>43100</v>
      </c>
      <c r="I196" s="154" t="s">
        <v>23</v>
      </c>
      <c r="J196" s="154" t="str">
        <f>I196</f>
        <v>х</v>
      </c>
      <c r="K196" s="319"/>
      <c r="L196" s="117"/>
      <c r="M196" s="117"/>
      <c r="N196" s="373"/>
      <c r="O196" s="373"/>
      <c r="P196" s="117"/>
      <c r="Q196" s="117"/>
      <c r="R196" s="117">
        <v>1</v>
      </c>
      <c r="S196" s="117">
        <v>1</v>
      </c>
      <c r="T196" s="156"/>
    </row>
    <row r="197" spans="1:20" s="157" customFormat="1" ht="89.25" x14ac:dyDescent="0.25">
      <c r="A197" s="158">
        <v>39</v>
      </c>
      <c r="B197" s="170" t="s">
        <v>754</v>
      </c>
      <c r="C197" s="160" t="s">
        <v>438</v>
      </c>
      <c r="D197" s="160" t="s">
        <v>755</v>
      </c>
      <c r="E197" s="184">
        <v>42736</v>
      </c>
      <c r="F197" s="184">
        <v>43100</v>
      </c>
      <c r="G197" s="184">
        <v>42736</v>
      </c>
      <c r="H197" s="184">
        <v>43100</v>
      </c>
      <c r="I197" s="192" t="s">
        <v>756</v>
      </c>
      <c r="J197" s="192" t="s">
        <v>1305</v>
      </c>
      <c r="K197" s="328" t="s">
        <v>1069</v>
      </c>
      <c r="L197" s="117">
        <v>1</v>
      </c>
      <c r="M197" s="117">
        <v>1</v>
      </c>
      <c r="N197" s="373"/>
      <c r="O197" s="373"/>
      <c r="P197" s="117"/>
      <c r="Q197" s="117"/>
      <c r="R197" s="117"/>
      <c r="S197" s="117"/>
      <c r="T197" s="156"/>
    </row>
    <row r="198" spans="1:20" s="157" customFormat="1" ht="89.25" x14ac:dyDescent="0.25">
      <c r="A198" s="158"/>
      <c r="B198" s="153" t="s">
        <v>757</v>
      </c>
      <c r="C198" s="160" t="s">
        <v>438</v>
      </c>
      <c r="D198" s="160" t="s">
        <v>755</v>
      </c>
      <c r="E198" s="162">
        <v>42736</v>
      </c>
      <c r="F198" s="162">
        <v>43100</v>
      </c>
      <c r="G198" s="162">
        <v>42736</v>
      </c>
      <c r="H198" s="162">
        <v>43100</v>
      </c>
      <c r="I198" s="163" t="s">
        <v>758</v>
      </c>
      <c r="J198" s="163" t="s">
        <v>1306</v>
      </c>
      <c r="K198" s="328" t="s">
        <v>1069</v>
      </c>
      <c r="L198" s="117"/>
      <c r="M198" s="117"/>
      <c r="N198" s="373"/>
      <c r="O198" s="373"/>
      <c r="P198" s="117">
        <v>1</v>
      </c>
      <c r="Q198" s="117">
        <v>1</v>
      </c>
      <c r="R198" s="117"/>
      <c r="S198" s="117"/>
      <c r="T198" s="156"/>
    </row>
    <row r="199" spans="1:20" s="157" customFormat="1" ht="89.25" x14ac:dyDescent="0.25">
      <c r="A199" s="158"/>
      <c r="B199" s="153" t="s">
        <v>759</v>
      </c>
      <c r="C199" s="160" t="s">
        <v>438</v>
      </c>
      <c r="D199" s="160" t="s">
        <v>755</v>
      </c>
      <c r="E199" s="162">
        <v>42736</v>
      </c>
      <c r="F199" s="162">
        <v>43100</v>
      </c>
      <c r="G199" s="162">
        <v>42736</v>
      </c>
      <c r="H199" s="162">
        <v>43100</v>
      </c>
      <c r="I199" s="163" t="s">
        <v>760</v>
      </c>
      <c r="J199" s="163" t="s">
        <v>1307</v>
      </c>
      <c r="K199" s="328" t="s">
        <v>1069</v>
      </c>
      <c r="L199" s="117"/>
      <c r="M199" s="117"/>
      <c r="N199" s="373"/>
      <c r="O199" s="373"/>
      <c r="P199" s="117">
        <v>1</v>
      </c>
      <c r="Q199" s="117">
        <v>1</v>
      </c>
      <c r="R199" s="117"/>
      <c r="S199" s="117"/>
      <c r="T199" s="156"/>
    </row>
    <row r="200" spans="1:20" s="157" customFormat="1" ht="89.25" x14ac:dyDescent="0.25">
      <c r="A200" s="158"/>
      <c r="B200" s="216" t="s">
        <v>761</v>
      </c>
      <c r="C200" s="160" t="s">
        <v>438</v>
      </c>
      <c r="D200" s="160" t="s">
        <v>755</v>
      </c>
      <c r="E200" s="154" t="s">
        <v>23</v>
      </c>
      <c r="F200" s="162">
        <v>43100</v>
      </c>
      <c r="G200" s="154" t="s">
        <v>23</v>
      </c>
      <c r="H200" s="162">
        <f>F200</f>
        <v>43100</v>
      </c>
      <c r="I200" s="154" t="s">
        <v>23</v>
      </c>
      <c r="J200" s="154" t="str">
        <f>I200</f>
        <v>х</v>
      </c>
      <c r="K200" s="319"/>
      <c r="L200" s="117"/>
      <c r="M200" s="117"/>
      <c r="N200" s="373"/>
      <c r="O200" s="373"/>
      <c r="P200" s="117"/>
      <c r="Q200" s="117"/>
      <c r="R200" s="117">
        <v>1</v>
      </c>
      <c r="S200" s="117">
        <v>1</v>
      </c>
      <c r="T200" s="156"/>
    </row>
    <row r="201" spans="1:20" s="157" customFormat="1" ht="15" customHeight="1" x14ac:dyDescent="0.25">
      <c r="A201" s="460" t="s">
        <v>762</v>
      </c>
      <c r="B201" s="461"/>
      <c r="C201" s="461"/>
      <c r="D201" s="461"/>
      <c r="E201" s="461"/>
      <c r="F201" s="461"/>
      <c r="G201" s="461"/>
      <c r="H201" s="461"/>
      <c r="I201" s="461"/>
      <c r="J201" s="461"/>
      <c r="K201" s="461"/>
      <c r="L201" s="117"/>
      <c r="M201" s="117"/>
      <c r="N201" s="373"/>
      <c r="O201" s="373"/>
      <c r="P201" s="117"/>
      <c r="Q201" s="117"/>
      <c r="R201" s="117"/>
      <c r="S201" s="117"/>
      <c r="T201" s="156"/>
    </row>
    <row r="202" spans="1:20" s="173" customFormat="1" ht="89.25" x14ac:dyDescent="0.25">
      <c r="A202" s="158">
        <v>40</v>
      </c>
      <c r="B202" s="170" t="s">
        <v>763</v>
      </c>
      <c r="C202" s="169" t="s">
        <v>438</v>
      </c>
      <c r="D202" s="160" t="s">
        <v>749</v>
      </c>
      <c r="E202" s="184">
        <v>42736</v>
      </c>
      <c r="F202" s="184">
        <v>43100</v>
      </c>
      <c r="G202" s="184">
        <v>42736</v>
      </c>
      <c r="H202" s="184">
        <v>43100</v>
      </c>
      <c r="I202" s="192" t="s">
        <v>764</v>
      </c>
      <c r="J202" s="192" t="s">
        <v>1222</v>
      </c>
      <c r="K202" s="328" t="s">
        <v>1069</v>
      </c>
      <c r="L202" s="335">
        <v>1</v>
      </c>
      <c r="M202" s="335">
        <v>1</v>
      </c>
      <c r="N202" s="374"/>
      <c r="O202" s="374"/>
      <c r="P202" s="335"/>
      <c r="Q202" s="335"/>
      <c r="R202" s="335"/>
      <c r="S202" s="335"/>
      <c r="T202" s="172"/>
    </row>
    <row r="203" spans="1:20" s="173" customFormat="1" ht="89.25" x14ac:dyDescent="0.25">
      <c r="A203" s="158"/>
      <c r="B203" s="153" t="s">
        <v>765</v>
      </c>
      <c r="C203" s="160" t="s">
        <v>438</v>
      </c>
      <c r="D203" s="160" t="s">
        <v>749</v>
      </c>
      <c r="E203" s="162">
        <v>42736</v>
      </c>
      <c r="F203" s="162">
        <v>43100</v>
      </c>
      <c r="G203" s="162">
        <v>42736</v>
      </c>
      <c r="H203" s="162">
        <v>43100</v>
      </c>
      <c r="I203" s="163" t="s">
        <v>766</v>
      </c>
      <c r="J203" s="163" t="s">
        <v>1223</v>
      </c>
      <c r="K203" s="328" t="s">
        <v>1069</v>
      </c>
      <c r="L203" s="335"/>
      <c r="M203" s="335"/>
      <c r="N203" s="374"/>
      <c r="O203" s="374"/>
      <c r="P203" s="335">
        <v>1</v>
      </c>
      <c r="Q203" s="335">
        <v>1</v>
      </c>
      <c r="R203" s="335"/>
      <c r="S203" s="335"/>
      <c r="T203" s="172"/>
    </row>
    <row r="204" spans="1:20" s="157" customFormat="1" ht="89.25" x14ac:dyDescent="0.25">
      <c r="A204" s="158"/>
      <c r="B204" s="153" t="s">
        <v>767</v>
      </c>
      <c r="C204" s="160" t="s">
        <v>438</v>
      </c>
      <c r="D204" s="160" t="s">
        <v>749</v>
      </c>
      <c r="E204" s="162">
        <v>42736</v>
      </c>
      <c r="F204" s="162">
        <v>43100</v>
      </c>
      <c r="G204" s="162">
        <v>42736</v>
      </c>
      <c r="H204" s="162">
        <v>43100</v>
      </c>
      <c r="I204" s="23" t="s">
        <v>768</v>
      </c>
      <c r="J204" s="23" t="s">
        <v>1224</v>
      </c>
      <c r="K204" s="328" t="s">
        <v>1069</v>
      </c>
      <c r="L204" s="117"/>
      <c r="M204" s="117"/>
      <c r="N204" s="373"/>
      <c r="O204" s="373"/>
      <c r="P204" s="117">
        <v>1</v>
      </c>
      <c r="Q204" s="117">
        <v>1</v>
      </c>
      <c r="R204" s="117"/>
      <c r="S204" s="117"/>
      <c r="T204" s="156"/>
    </row>
    <row r="205" spans="1:20" s="157" customFormat="1" ht="89.25" x14ac:dyDescent="0.25">
      <c r="A205" s="158"/>
      <c r="B205" s="143" t="s">
        <v>769</v>
      </c>
      <c r="C205" s="160" t="s">
        <v>438</v>
      </c>
      <c r="D205" s="160" t="s">
        <v>749</v>
      </c>
      <c r="E205" s="154" t="s">
        <v>23</v>
      </c>
      <c r="F205" s="162">
        <v>43100</v>
      </c>
      <c r="G205" s="154" t="s">
        <v>23</v>
      </c>
      <c r="H205" s="162">
        <f>F205</f>
        <v>43100</v>
      </c>
      <c r="I205" s="154" t="s">
        <v>23</v>
      </c>
      <c r="J205" s="154" t="str">
        <f>I205</f>
        <v>х</v>
      </c>
      <c r="K205" s="319"/>
      <c r="L205" s="117"/>
      <c r="M205" s="117"/>
      <c r="N205" s="373"/>
      <c r="O205" s="373"/>
      <c r="P205" s="117"/>
      <c r="Q205" s="117"/>
      <c r="R205" s="117">
        <v>1</v>
      </c>
      <c r="S205" s="117">
        <v>1</v>
      </c>
      <c r="T205" s="156"/>
    </row>
    <row r="206" spans="1:20" s="221" customFormat="1" ht="89.25" x14ac:dyDescent="0.25">
      <c r="A206" s="158">
        <v>41</v>
      </c>
      <c r="B206" s="170" t="s">
        <v>770</v>
      </c>
      <c r="C206" s="169" t="s">
        <v>438</v>
      </c>
      <c r="D206" s="169" t="s">
        <v>755</v>
      </c>
      <c r="E206" s="184">
        <v>42736</v>
      </c>
      <c r="F206" s="184">
        <v>43100</v>
      </c>
      <c r="G206" s="184">
        <v>42736</v>
      </c>
      <c r="H206" s="184">
        <v>43100</v>
      </c>
      <c r="I206" s="192" t="s">
        <v>771</v>
      </c>
      <c r="J206" s="192" t="s">
        <v>1309</v>
      </c>
      <c r="K206" s="328" t="s">
        <v>1069</v>
      </c>
      <c r="L206" s="335">
        <v>1</v>
      </c>
      <c r="M206" s="335">
        <v>1</v>
      </c>
      <c r="N206" s="374">
        <v>1</v>
      </c>
      <c r="O206" s="374">
        <v>1</v>
      </c>
      <c r="P206" s="336"/>
      <c r="Q206" s="336"/>
      <c r="R206" s="336"/>
      <c r="S206" s="336"/>
      <c r="T206" s="220"/>
    </row>
    <row r="207" spans="1:20" s="221" customFormat="1" ht="89.25" x14ac:dyDescent="0.25">
      <c r="A207" s="158"/>
      <c r="B207" s="153" t="s">
        <v>772</v>
      </c>
      <c r="C207" s="160" t="s">
        <v>438</v>
      </c>
      <c r="D207" s="160" t="s">
        <v>755</v>
      </c>
      <c r="E207" s="162">
        <v>42736</v>
      </c>
      <c r="F207" s="162">
        <v>43100</v>
      </c>
      <c r="G207" s="162">
        <v>42736</v>
      </c>
      <c r="H207" s="162">
        <v>43100</v>
      </c>
      <c r="I207" s="163" t="s">
        <v>773</v>
      </c>
      <c r="J207" s="163" t="s">
        <v>1318</v>
      </c>
      <c r="K207" s="328" t="s">
        <v>1069</v>
      </c>
      <c r="L207" s="336"/>
      <c r="M207" s="336"/>
      <c r="N207" s="376"/>
      <c r="O207" s="376"/>
      <c r="P207" s="117">
        <v>1</v>
      </c>
      <c r="Q207" s="117">
        <v>1</v>
      </c>
      <c r="R207" s="336"/>
      <c r="S207" s="336"/>
      <c r="T207" s="220"/>
    </row>
    <row r="208" spans="1:20" s="221" customFormat="1" ht="140.25" x14ac:dyDescent="0.25">
      <c r="A208" s="158"/>
      <c r="B208" s="153" t="s">
        <v>774</v>
      </c>
      <c r="C208" s="160" t="s">
        <v>438</v>
      </c>
      <c r="D208" s="160" t="s">
        <v>755</v>
      </c>
      <c r="E208" s="162">
        <v>42736</v>
      </c>
      <c r="F208" s="162">
        <v>43100</v>
      </c>
      <c r="G208" s="162">
        <v>42736</v>
      </c>
      <c r="H208" s="162">
        <v>43100</v>
      </c>
      <c r="I208" s="163" t="s">
        <v>775</v>
      </c>
      <c r="J208" s="163" t="s">
        <v>1319</v>
      </c>
      <c r="K208" s="328" t="s">
        <v>1069</v>
      </c>
      <c r="L208" s="336"/>
      <c r="M208" s="336"/>
      <c r="N208" s="376"/>
      <c r="O208" s="376"/>
      <c r="P208" s="117">
        <v>1</v>
      </c>
      <c r="Q208" s="117">
        <v>1</v>
      </c>
      <c r="R208" s="336"/>
      <c r="S208" s="336"/>
      <c r="T208" s="220"/>
    </row>
    <row r="209" spans="1:20" s="221" customFormat="1" ht="89.25" x14ac:dyDescent="0.25">
      <c r="A209" s="158"/>
      <c r="B209" s="361" t="s">
        <v>776</v>
      </c>
      <c r="C209" s="160" t="s">
        <v>438</v>
      </c>
      <c r="D209" s="160" t="s">
        <v>755</v>
      </c>
      <c r="E209" s="162" t="s">
        <v>23</v>
      </c>
      <c r="F209" s="162">
        <v>43100</v>
      </c>
      <c r="G209" s="162" t="s">
        <v>23</v>
      </c>
      <c r="H209" s="162">
        <f>F209</f>
        <v>43100</v>
      </c>
      <c r="I209" s="154" t="s">
        <v>23</v>
      </c>
      <c r="J209" s="154" t="str">
        <f>I209</f>
        <v>х</v>
      </c>
      <c r="K209" s="328"/>
      <c r="L209" s="336"/>
      <c r="M209" s="336"/>
      <c r="N209" s="376"/>
      <c r="O209" s="376"/>
      <c r="P209" s="336"/>
      <c r="Q209" s="336"/>
      <c r="R209" s="117">
        <v>1</v>
      </c>
      <c r="S209" s="366">
        <v>0</v>
      </c>
      <c r="T209" s="220"/>
    </row>
    <row r="210" spans="1:20" s="183" customFormat="1" ht="15" customHeight="1" x14ac:dyDescent="0.25">
      <c r="A210" s="454" t="s">
        <v>777</v>
      </c>
      <c r="B210" s="455"/>
      <c r="C210" s="455"/>
      <c r="D210" s="455"/>
      <c r="E210" s="455"/>
      <c r="F210" s="455"/>
      <c r="G210" s="455"/>
      <c r="H210" s="455"/>
      <c r="I210" s="455"/>
      <c r="J210" s="455"/>
      <c r="K210" s="455"/>
      <c r="L210" s="321"/>
      <c r="M210" s="321"/>
      <c r="N210" s="375"/>
      <c r="O210" s="375"/>
      <c r="P210" s="321"/>
      <c r="Q210" s="321"/>
      <c r="R210" s="321"/>
      <c r="S210" s="321"/>
      <c r="T210" s="182"/>
    </row>
    <row r="211" spans="1:20" s="183" customFormat="1" ht="15" customHeight="1" x14ac:dyDescent="0.25">
      <c r="A211" s="448" t="s">
        <v>778</v>
      </c>
      <c r="B211" s="449"/>
      <c r="C211" s="449"/>
      <c r="D211" s="449"/>
      <c r="E211" s="449"/>
      <c r="F211" s="449"/>
      <c r="G211" s="449"/>
      <c r="H211" s="449"/>
      <c r="I211" s="449"/>
      <c r="J211" s="449"/>
      <c r="K211" s="449"/>
      <c r="L211" s="321"/>
      <c r="M211" s="321"/>
      <c r="N211" s="375"/>
      <c r="O211" s="375"/>
      <c r="P211" s="321"/>
      <c r="Q211" s="321"/>
      <c r="R211" s="321"/>
      <c r="S211" s="321"/>
      <c r="T211" s="182"/>
    </row>
    <row r="212" spans="1:20" s="173" customFormat="1" ht="76.5" x14ac:dyDescent="0.25">
      <c r="A212" s="158">
        <v>42</v>
      </c>
      <c r="B212" s="170" t="s">
        <v>779</v>
      </c>
      <c r="C212" s="203" t="s">
        <v>518</v>
      </c>
      <c r="D212" s="169" t="s">
        <v>780</v>
      </c>
      <c r="E212" s="184">
        <v>42736</v>
      </c>
      <c r="F212" s="184">
        <v>43100</v>
      </c>
      <c r="G212" s="184">
        <v>42736</v>
      </c>
      <c r="H212" s="184">
        <v>43100</v>
      </c>
      <c r="I212" s="393" t="s">
        <v>781</v>
      </c>
      <c r="J212" s="393" t="s">
        <v>1344</v>
      </c>
      <c r="K212" s="328" t="s">
        <v>1069</v>
      </c>
      <c r="L212" s="335">
        <v>1</v>
      </c>
      <c r="M212" s="335">
        <v>0</v>
      </c>
      <c r="N212" s="374">
        <v>1</v>
      </c>
      <c r="O212" s="374">
        <v>0</v>
      </c>
      <c r="P212" s="335"/>
      <c r="Q212" s="335"/>
      <c r="R212" s="335"/>
      <c r="S212" s="335"/>
      <c r="T212" s="172"/>
    </row>
    <row r="213" spans="1:20" s="157" customFormat="1" ht="89.25" x14ac:dyDescent="0.25">
      <c r="A213" s="158"/>
      <c r="B213" s="153" t="s">
        <v>782</v>
      </c>
      <c r="C213" s="204" t="s">
        <v>518</v>
      </c>
      <c r="D213" s="160" t="s">
        <v>568</v>
      </c>
      <c r="E213" s="162">
        <v>42736</v>
      </c>
      <c r="F213" s="162">
        <v>43100</v>
      </c>
      <c r="G213" s="162">
        <v>42736</v>
      </c>
      <c r="H213" s="162">
        <v>43100</v>
      </c>
      <c r="I213" s="359" t="s">
        <v>783</v>
      </c>
      <c r="J213" s="359" t="s">
        <v>1341</v>
      </c>
      <c r="K213" s="328" t="s">
        <v>1069</v>
      </c>
      <c r="L213" s="117"/>
      <c r="M213" s="117"/>
      <c r="N213" s="373"/>
      <c r="O213" s="373"/>
      <c r="P213" s="117">
        <v>1</v>
      </c>
      <c r="Q213" s="117">
        <v>0</v>
      </c>
      <c r="R213" s="117"/>
      <c r="S213" s="117"/>
      <c r="T213" s="156"/>
    </row>
    <row r="214" spans="1:20" s="157" customFormat="1" ht="76.5" x14ac:dyDescent="0.25">
      <c r="A214" s="158"/>
      <c r="B214" s="153" t="s">
        <v>784</v>
      </c>
      <c r="C214" s="160" t="s">
        <v>450</v>
      </c>
      <c r="D214" s="160" t="s">
        <v>451</v>
      </c>
      <c r="E214" s="162">
        <v>42736</v>
      </c>
      <c r="F214" s="162">
        <v>43100</v>
      </c>
      <c r="G214" s="162">
        <v>42736</v>
      </c>
      <c r="H214" s="162">
        <v>43100</v>
      </c>
      <c r="I214" s="163" t="s">
        <v>785</v>
      </c>
      <c r="J214" s="163" t="s">
        <v>1165</v>
      </c>
      <c r="K214" s="328" t="s">
        <v>1069</v>
      </c>
      <c r="L214" s="117"/>
      <c r="M214" s="117"/>
      <c r="N214" s="373"/>
      <c r="O214" s="373"/>
      <c r="P214" s="117">
        <v>1</v>
      </c>
      <c r="Q214" s="117">
        <v>1</v>
      </c>
      <c r="R214" s="117"/>
      <c r="S214" s="117"/>
      <c r="T214" s="156"/>
    </row>
    <row r="215" spans="1:20" s="157" customFormat="1" ht="63.75" x14ac:dyDescent="0.25">
      <c r="A215" s="158"/>
      <c r="B215" s="143" t="s">
        <v>1164</v>
      </c>
      <c r="C215" s="160" t="s">
        <v>450</v>
      </c>
      <c r="D215" s="160" t="s">
        <v>786</v>
      </c>
      <c r="E215" s="154" t="s">
        <v>23</v>
      </c>
      <c r="F215" s="162">
        <v>43008</v>
      </c>
      <c r="G215" s="154" t="s">
        <v>23</v>
      </c>
      <c r="H215" s="162">
        <f>F215</f>
        <v>43008</v>
      </c>
      <c r="I215" s="154" t="s">
        <v>23</v>
      </c>
      <c r="J215" s="154" t="str">
        <f>I215</f>
        <v>х</v>
      </c>
      <c r="K215" s="319"/>
      <c r="L215" s="117"/>
      <c r="M215" s="117"/>
      <c r="N215" s="373"/>
      <c r="O215" s="373"/>
      <c r="P215" s="117"/>
      <c r="Q215" s="117"/>
      <c r="R215" s="117">
        <v>1</v>
      </c>
      <c r="S215" s="117">
        <v>1</v>
      </c>
      <c r="T215" s="156"/>
    </row>
    <row r="216" spans="1:20" s="173" customFormat="1" ht="89.25" x14ac:dyDescent="0.25">
      <c r="A216" s="158">
        <v>43</v>
      </c>
      <c r="B216" s="170" t="s">
        <v>787</v>
      </c>
      <c r="C216" s="203" t="s">
        <v>518</v>
      </c>
      <c r="D216" s="169" t="s">
        <v>568</v>
      </c>
      <c r="E216" s="184">
        <v>42736</v>
      </c>
      <c r="F216" s="184">
        <v>43100</v>
      </c>
      <c r="G216" s="184">
        <v>42736</v>
      </c>
      <c r="H216" s="184">
        <v>43100</v>
      </c>
      <c r="I216" s="192" t="s">
        <v>788</v>
      </c>
      <c r="J216" s="192" t="s">
        <v>1166</v>
      </c>
      <c r="K216" s="328" t="s">
        <v>1069</v>
      </c>
      <c r="L216" s="335">
        <v>1</v>
      </c>
      <c r="M216" s="335">
        <v>1</v>
      </c>
      <c r="N216" s="374">
        <v>1</v>
      </c>
      <c r="O216" s="374">
        <v>1</v>
      </c>
      <c r="P216" s="335"/>
      <c r="Q216" s="335"/>
      <c r="R216" s="335"/>
      <c r="S216" s="335"/>
      <c r="T216" s="172"/>
    </row>
    <row r="217" spans="1:20" s="173" customFormat="1" ht="102" x14ac:dyDescent="0.25">
      <c r="A217" s="158"/>
      <c r="B217" s="153" t="s">
        <v>789</v>
      </c>
      <c r="C217" s="204" t="s">
        <v>518</v>
      </c>
      <c r="D217" s="160" t="s">
        <v>780</v>
      </c>
      <c r="E217" s="162">
        <v>42736</v>
      </c>
      <c r="F217" s="162">
        <v>43100</v>
      </c>
      <c r="G217" s="162">
        <v>42736</v>
      </c>
      <c r="H217" s="162">
        <v>43100</v>
      </c>
      <c r="I217" s="198" t="s">
        <v>790</v>
      </c>
      <c r="J217" s="198" t="s">
        <v>1167</v>
      </c>
      <c r="K217" s="328" t="s">
        <v>1069</v>
      </c>
      <c r="L217" s="335"/>
      <c r="M217" s="335"/>
      <c r="N217" s="374"/>
      <c r="O217" s="374"/>
      <c r="P217" s="117">
        <v>1</v>
      </c>
      <c r="Q217" s="117">
        <v>1</v>
      </c>
      <c r="R217" s="335"/>
      <c r="S217" s="335"/>
      <c r="T217" s="172"/>
    </row>
    <row r="218" spans="1:20" s="157" customFormat="1" ht="102" x14ac:dyDescent="0.25">
      <c r="A218" s="158"/>
      <c r="B218" s="153" t="s">
        <v>791</v>
      </c>
      <c r="C218" s="204" t="s">
        <v>518</v>
      </c>
      <c r="D218" s="160" t="s">
        <v>568</v>
      </c>
      <c r="E218" s="162">
        <v>42736</v>
      </c>
      <c r="F218" s="162">
        <v>43100</v>
      </c>
      <c r="G218" s="162">
        <v>42736</v>
      </c>
      <c r="H218" s="162">
        <v>43100</v>
      </c>
      <c r="I218" s="186" t="s">
        <v>792</v>
      </c>
      <c r="J218" s="186" t="s">
        <v>1168</v>
      </c>
      <c r="K218" s="328" t="s">
        <v>1069</v>
      </c>
      <c r="L218" s="117"/>
      <c r="M218" s="117"/>
      <c r="N218" s="373"/>
      <c r="O218" s="373"/>
      <c r="P218" s="117">
        <v>1</v>
      </c>
      <c r="Q218" s="117">
        <v>1</v>
      </c>
      <c r="R218" s="117"/>
      <c r="S218" s="117"/>
      <c r="T218" s="156"/>
    </row>
    <row r="219" spans="1:20" s="157" customFormat="1" ht="76.5" x14ac:dyDescent="0.25">
      <c r="A219" s="158"/>
      <c r="B219" s="143" t="s">
        <v>793</v>
      </c>
      <c r="C219" s="160" t="s">
        <v>450</v>
      </c>
      <c r="D219" s="160" t="s">
        <v>786</v>
      </c>
      <c r="E219" s="154" t="s">
        <v>23</v>
      </c>
      <c r="F219" s="162">
        <v>43008</v>
      </c>
      <c r="G219" s="154" t="s">
        <v>23</v>
      </c>
      <c r="H219" s="162">
        <f>F219</f>
        <v>43008</v>
      </c>
      <c r="I219" s="154" t="s">
        <v>23</v>
      </c>
      <c r="J219" s="154" t="str">
        <f>I219</f>
        <v>х</v>
      </c>
      <c r="K219" s="319"/>
      <c r="L219" s="117"/>
      <c r="M219" s="117"/>
      <c r="N219" s="373"/>
      <c r="O219" s="373"/>
      <c r="P219" s="117"/>
      <c r="Q219" s="117"/>
      <c r="R219" s="117">
        <v>1</v>
      </c>
      <c r="S219" s="117">
        <v>1</v>
      </c>
      <c r="T219" s="156"/>
    </row>
    <row r="220" spans="1:20" s="157" customFormat="1" ht="15" customHeight="1" x14ac:dyDescent="0.25">
      <c r="A220" s="448" t="s">
        <v>794</v>
      </c>
      <c r="B220" s="449"/>
      <c r="C220" s="449"/>
      <c r="D220" s="449"/>
      <c r="E220" s="449"/>
      <c r="F220" s="449"/>
      <c r="G220" s="449"/>
      <c r="H220" s="449"/>
      <c r="I220" s="449"/>
      <c r="J220" s="449"/>
      <c r="K220" s="449"/>
      <c r="L220" s="117"/>
      <c r="M220" s="117"/>
      <c r="N220" s="373"/>
      <c r="O220" s="373"/>
      <c r="P220" s="117"/>
      <c r="Q220" s="117"/>
      <c r="R220" s="117"/>
      <c r="S220" s="117"/>
      <c r="T220" s="156"/>
    </row>
    <row r="221" spans="1:20" s="173" customFormat="1" ht="76.5" x14ac:dyDescent="0.25">
      <c r="A221" s="158">
        <v>44</v>
      </c>
      <c r="B221" s="170" t="s">
        <v>795</v>
      </c>
      <c r="C221" s="203" t="s">
        <v>562</v>
      </c>
      <c r="D221" s="169" t="s">
        <v>796</v>
      </c>
      <c r="E221" s="184">
        <v>42736</v>
      </c>
      <c r="F221" s="184">
        <v>43100</v>
      </c>
      <c r="G221" s="184">
        <v>42736</v>
      </c>
      <c r="H221" s="184">
        <v>43100</v>
      </c>
      <c r="I221" s="192" t="s">
        <v>797</v>
      </c>
      <c r="J221" s="192" t="s">
        <v>1218</v>
      </c>
      <c r="K221" s="328" t="s">
        <v>1069</v>
      </c>
      <c r="L221" s="335">
        <v>1</v>
      </c>
      <c r="M221" s="335">
        <v>1</v>
      </c>
      <c r="N221" s="374">
        <v>1</v>
      </c>
      <c r="O221" s="374">
        <v>1</v>
      </c>
      <c r="P221" s="335"/>
      <c r="Q221" s="335"/>
      <c r="R221" s="335"/>
      <c r="S221" s="335"/>
      <c r="T221" s="172"/>
    </row>
    <row r="222" spans="1:20" s="157" customFormat="1" ht="242.25" customHeight="1" x14ac:dyDescent="0.25">
      <c r="A222" s="158"/>
      <c r="B222" s="153" t="s">
        <v>798</v>
      </c>
      <c r="C222" s="160" t="s">
        <v>562</v>
      </c>
      <c r="D222" s="160" t="s">
        <v>796</v>
      </c>
      <c r="E222" s="162">
        <v>42736</v>
      </c>
      <c r="F222" s="162">
        <v>43100</v>
      </c>
      <c r="G222" s="162">
        <v>42736</v>
      </c>
      <c r="H222" s="162">
        <v>43100</v>
      </c>
      <c r="I222" s="153" t="s">
        <v>799</v>
      </c>
      <c r="J222" s="153" t="s">
        <v>1219</v>
      </c>
      <c r="K222" s="328" t="s">
        <v>1069</v>
      </c>
      <c r="L222" s="117"/>
      <c r="M222" s="117"/>
      <c r="N222" s="373"/>
      <c r="O222" s="373"/>
      <c r="P222" s="117">
        <v>1</v>
      </c>
      <c r="Q222" s="117">
        <v>1</v>
      </c>
      <c r="R222" s="117"/>
      <c r="S222" s="117"/>
      <c r="T222" s="156"/>
    </row>
    <row r="223" spans="1:20" s="157" customFormat="1" ht="114.75" x14ac:dyDescent="0.25">
      <c r="A223" s="158"/>
      <c r="B223" s="153" t="s">
        <v>800</v>
      </c>
      <c r="C223" s="186" t="s">
        <v>518</v>
      </c>
      <c r="D223" s="186" t="s">
        <v>568</v>
      </c>
      <c r="E223" s="168">
        <v>42736</v>
      </c>
      <c r="F223" s="168">
        <v>43100</v>
      </c>
      <c r="G223" s="168">
        <v>42736</v>
      </c>
      <c r="H223" s="168">
        <v>43100</v>
      </c>
      <c r="I223" s="190" t="s">
        <v>801</v>
      </c>
      <c r="J223" s="190" t="s">
        <v>1260</v>
      </c>
      <c r="K223" s="328" t="s">
        <v>1069</v>
      </c>
      <c r="L223" s="117"/>
      <c r="M223" s="117"/>
      <c r="N223" s="373"/>
      <c r="O223" s="373"/>
      <c r="P223" s="117">
        <v>1</v>
      </c>
      <c r="Q223" s="117">
        <v>1</v>
      </c>
      <c r="R223" s="117"/>
      <c r="S223" s="117"/>
      <c r="T223" s="156"/>
    </row>
    <row r="224" spans="1:20" s="157" customFormat="1" ht="38.25" x14ac:dyDescent="0.25">
      <c r="A224" s="158"/>
      <c r="B224" s="361" t="s">
        <v>802</v>
      </c>
      <c r="C224" s="160" t="s">
        <v>562</v>
      </c>
      <c r="D224" s="160" t="s">
        <v>796</v>
      </c>
      <c r="E224" s="154" t="s">
        <v>23</v>
      </c>
      <c r="F224" s="162" t="s">
        <v>476</v>
      </c>
      <c r="G224" s="154" t="s">
        <v>23</v>
      </c>
      <c r="H224" s="162">
        <v>42998</v>
      </c>
      <c r="I224" s="154" t="s">
        <v>23</v>
      </c>
      <c r="J224" s="154" t="str">
        <f>I224</f>
        <v>х</v>
      </c>
      <c r="K224" s="319"/>
      <c r="L224" s="117"/>
      <c r="M224" s="117"/>
      <c r="N224" s="373"/>
      <c r="O224" s="373"/>
      <c r="P224" s="117"/>
      <c r="Q224" s="117"/>
      <c r="R224" s="117">
        <v>1</v>
      </c>
      <c r="S224" s="366">
        <v>0</v>
      </c>
      <c r="T224" s="156"/>
    </row>
    <row r="225" spans="1:20" s="173" customFormat="1" ht="76.5" x14ac:dyDescent="0.25">
      <c r="A225" s="158">
        <v>45</v>
      </c>
      <c r="B225" s="170" t="s">
        <v>803</v>
      </c>
      <c r="C225" s="187" t="s">
        <v>518</v>
      </c>
      <c r="D225" s="187" t="s">
        <v>804</v>
      </c>
      <c r="E225" s="184">
        <v>42736</v>
      </c>
      <c r="F225" s="184">
        <v>43100</v>
      </c>
      <c r="G225" s="184">
        <v>42736</v>
      </c>
      <c r="H225" s="184">
        <v>43100</v>
      </c>
      <c r="I225" s="192" t="s">
        <v>805</v>
      </c>
      <c r="J225" s="192" t="s">
        <v>1201</v>
      </c>
      <c r="K225" s="328" t="s">
        <v>1069</v>
      </c>
      <c r="L225" s="335">
        <v>1</v>
      </c>
      <c r="M225" s="335">
        <v>1</v>
      </c>
      <c r="N225" s="374">
        <v>1</v>
      </c>
      <c r="O225" s="374">
        <v>1</v>
      </c>
      <c r="P225" s="335"/>
      <c r="Q225" s="335"/>
      <c r="R225" s="335"/>
      <c r="S225" s="335"/>
      <c r="T225" s="172"/>
    </row>
    <row r="226" spans="1:20" s="157" customFormat="1" ht="76.5" x14ac:dyDescent="0.25">
      <c r="A226" s="158"/>
      <c r="B226" s="153" t="s">
        <v>806</v>
      </c>
      <c r="C226" s="160" t="s">
        <v>518</v>
      </c>
      <c r="D226" s="160" t="s">
        <v>804</v>
      </c>
      <c r="E226" s="162">
        <v>42736</v>
      </c>
      <c r="F226" s="162">
        <v>43100</v>
      </c>
      <c r="G226" s="162">
        <v>42736</v>
      </c>
      <c r="H226" s="162">
        <v>43100</v>
      </c>
      <c r="I226" s="153" t="s">
        <v>807</v>
      </c>
      <c r="J226" s="153" t="s">
        <v>1202</v>
      </c>
      <c r="K226" s="328" t="s">
        <v>1069</v>
      </c>
      <c r="L226" s="117"/>
      <c r="M226" s="117"/>
      <c r="N226" s="373"/>
      <c r="O226" s="373"/>
      <c r="P226" s="117">
        <v>1</v>
      </c>
      <c r="Q226" s="117">
        <v>1</v>
      </c>
      <c r="R226" s="117"/>
      <c r="S226" s="117"/>
      <c r="T226" s="156"/>
    </row>
    <row r="227" spans="1:20" s="157" customFormat="1" ht="89.25" x14ac:dyDescent="0.25">
      <c r="A227" s="158"/>
      <c r="B227" s="153" t="s">
        <v>808</v>
      </c>
      <c r="C227" s="160" t="s">
        <v>518</v>
      </c>
      <c r="D227" s="186" t="s">
        <v>568</v>
      </c>
      <c r="E227" s="162">
        <v>42736</v>
      </c>
      <c r="F227" s="162">
        <v>43100</v>
      </c>
      <c r="G227" s="162">
        <v>42736</v>
      </c>
      <c r="H227" s="162">
        <v>43100</v>
      </c>
      <c r="I227" s="163" t="s">
        <v>809</v>
      </c>
      <c r="J227" s="163" t="s">
        <v>1251</v>
      </c>
      <c r="K227" s="328" t="s">
        <v>1069</v>
      </c>
      <c r="L227" s="117"/>
      <c r="M227" s="117"/>
      <c r="N227" s="373"/>
      <c r="O227" s="373"/>
      <c r="P227" s="117">
        <v>1</v>
      </c>
      <c r="Q227" s="117">
        <v>1</v>
      </c>
      <c r="R227" s="117"/>
      <c r="S227" s="117"/>
      <c r="T227" s="156"/>
    </row>
    <row r="228" spans="1:20" s="208" customFormat="1" ht="89.25" x14ac:dyDescent="0.25">
      <c r="A228" s="205"/>
      <c r="B228" s="163" t="s">
        <v>810</v>
      </c>
      <c r="C228" s="190" t="s">
        <v>518</v>
      </c>
      <c r="D228" s="188" t="s">
        <v>568</v>
      </c>
      <c r="E228" s="168">
        <v>42736</v>
      </c>
      <c r="F228" s="168">
        <v>43100</v>
      </c>
      <c r="G228" s="168">
        <v>42736</v>
      </c>
      <c r="H228" s="168">
        <v>43100</v>
      </c>
      <c r="I228" s="193" t="s">
        <v>811</v>
      </c>
      <c r="J228" s="193" t="s">
        <v>1217</v>
      </c>
      <c r="K228" s="328" t="s">
        <v>1069</v>
      </c>
      <c r="L228" s="132"/>
      <c r="M228" s="132"/>
      <c r="N228" s="377"/>
      <c r="O228" s="377"/>
      <c r="P228" s="132">
        <v>1</v>
      </c>
      <c r="Q228" s="132">
        <v>1</v>
      </c>
      <c r="R228" s="132"/>
      <c r="S228" s="132"/>
      <c r="T228" s="207"/>
    </row>
    <row r="229" spans="1:20" s="208" customFormat="1" ht="51" x14ac:dyDescent="0.25">
      <c r="A229" s="206"/>
      <c r="B229" s="143" t="s">
        <v>812</v>
      </c>
      <c r="C229" s="160" t="s">
        <v>562</v>
      </c>
      <c r="D229" s="160" t="s">
        <v>796</v>
      </c>
      <c r="E229" s="154" t="s">
        <v>23</v>
      </c>
      <c r="F229" s="162" t="s">
        <v>476</v>
      </c>
      <c r="G229" s="154" t="s">
        <v>23</v>
      </c>
      <c r="H229" s="162">
        <v>42846</v>
      </c>
      <c r="I229" s="154" t="s">
        <v>23</v>
      </c>
      <c r="J229" s="154" t="str">
        <f>I229</f>
        <v>х</v>
      </c>
      <c r="K229" s="319"/>
      <c r="L229" s="132"/>
      <c r="M229" s="132"/>
      <c r="N229" s="377"/>
      <c r="O229" s="377"/>
      <c r="P229" s="132"/>
      <c r="Q229" s="132"/>
      <c r="R229" s="132">
        <v>1</v>
      </c>
      <c r="S229" s="132">
        <v>1</v>
      </c>
      <c r="T229" s="207"/>
    </row>
    <row r="230" spans="1:20" s="208" customFormat="1" ht="15" customHeight="1" x14ac:dyDescent="0.25">
      <c r="A230" s="458" t="s">
        <v>813</v>
      </c>
      <c r="B230" s="459"/>
      <c r="C230" s="459"/>
      <c r="D230" s="459"/>
      <c r="E230" s="459"/>
      <c r="F230" s="459"/>
      <c r="G230" s="459"/>
      <c r="H230" s="459"/>
      <c r="I230" s="459"/>
      <c r="J230" s="459"/>
      <c r="K230" s="459"/>
      <c r="L230" s="132"/>
      <c r="M230" s="132"/>
      <c r="N230" s="377"/>
      <c r="O230" s="377"/>
      <c r="P230" s="132"/>
      <c r="Q230" s="132"/>
      <c r="R230" s="132"/>
      <c r="S230" s="132"/>
      <c r="T230" s="207"/>
    </row>
    <row r="231" spans="1:20" s="208" customFormat="1" ht="15" customHeight="1" x14ac:dyDescent="0.25">
      <c r="A231" s="448" t="s">
        <v>814</v>
      </c>
      <c r="B231" s="449"/>
      <c r="C231" s="449"/>
      <c r="D231" s="449"/>
      <c r="E231" s="449"/>
      <c r="F231" s="449"/>
      <c r="G231" s="449"/>
      <c r="H231" s="449"/>
      <c r="I231" s="449"/>
      <c r="J231" s="449"/>
      <c r="K231" s="449"/>
      <c r="L231" s="132"/>
      <c r="M231" s="132"/>
      <c r="N231" s="377"/>
      <c r="O231" s="377"/>
      <c r="P231" s="132"/>
      <c r="Q231" s="132"/>
      <c r="R231" s="132"/>
      <c r="S231" s="132"/>
      <c r="T231" s="207"/>
    </row>
    <row r="232" spans="1:20" s="208" customFormat="1" ht="51" x14ac:dyDescent="0.25">
      <c r="A232" s="205">
        <v>46</v>
      </c>
      <c r="B232" s="170" t="s">
        <v>815</v>
      </c>
      <c r="C232" s="187" t="s">
        <v>428</v>
      </c>
      <c r="D232" s="170" t="s">
        <v>429</v>
      </c>
      <c r="E232" s="184">
        <v>42736</v>
      </c>
      <c r="F232" s="184">
        <v>43100</v>
      </c>
      <c r="G232" s="184">
        <v>42736</v>
      </c>
      <c r="H232" s="184">
        <v>43100</v>
      </c>
      <c r="I232" s="170" t="s">
        <v>816</v>
      </c>
      <c r="J232" s="170" t="s">
        <v>1207</v>
      </c>
      <c r="K232" s="333" t="s">
        <v>1069</v>
      </c>
      <c r="L232" s="132">
        <v>1</v>
      </c>
      <c r="M232" s="132">
        <v>1</v>
      </c>
      <c r="N232" s="377">
        <v>1</v>
      </c>
      <c r="O232" s="377">
        <v>1</v>
      </c>
      <c r="P232" s="132"/>
      <c r="Q232" s="132"/>
      <c r="R232" s="132"/>
      <c r="S232" s="132"/>
      <c r="T232" s="207"/>
    </row>
    <row r="233" spans="1:20" s="208" customFormat="1" ht="63.75" x14ac:dyDescent="0.25">
      <c r="A233" s="205"/>
      <c r="B233" s="153" t="s">
        <v>817</v>
      </c>
      <c r="C233" s="186" t="s">
        <v>428</v>
      </c>
      <c r="D233" s="153" t="s">
        <v>429</v>
      </c>
      <c r="E233" s="162">
        <v>42736</v>
      </c>
      <c r="F233" s="162">
        <v>43100</v>
      </c>
      <c r="G233" s="162">
        <v>42736</v>
      </c>
      <c r="H233" s="162">
        <v>43100</v>
      </c>
      <c r="I233" s="153" t="s">
        <v>818</v>
      </c>
      <c r="J233" s="153" t="s">
        <v>1208</v>
      </c>
      <c r="K233" s="328" t="s">
        <v>1069</v>
      </c>
      <c r="L233" s="132"/>
      <c r="M233" s="132"/>
      <c r="N233" s="377"/>
      <c r="O233" s="377"/>
      <c r="P233" s="132">
        <v>1</v>
      </c>
      <c r="Q233" s="132">
        <v>1</v>
      </c>
      <c r="R233" s="132"/>
      <c r="S233" s="132"/>
      <c r="T233" s="207"/>
    </row>
    <row r="234" spans="1:20" s="208" customFormat="1" ht="89.25" x14ac:dyDescent="0.25">
      <c r="A234" s="205"/>
      <c r="B234" s="153" t="s">
        <v>819</v>
      </c>
      <c r="C234" s="160" t="s">
        <v>428</v>
      </c>
      <c r="D234" s="153" t="s">
        <v>429</v>
      </c>
      <c r="E234" s="162">
        <v>42736</v>
      </c>
      <c r="F234" s="162">
        <v>43100</v>
      </c>
      <c r="G234" s="162">
        <v>42736</v>
      </c>
      <c r="H234" s="162">
        <v>43100</v>
      </c>
      <c r="I234" s="153" t="s">
        <v>820</v>
      </c>
      <c r="J234" s="153" t="s">
        <v>1209</v>
      </c>
      <c r="K234" s="328" t="s">
        <v>1069</v>
      </c>
      <c r="L234" s="132"/>
      <c r="M234" s="132"/>
      <c r="N234" s="377"/>
      <c r="O234" s="377"/>
      <c r="P234" s="132">
        <v>1</v>
      </c>
      <c r="Q234" s="132">
        <v>1</v>
      </c>
      <c r="R234" s="132"/>
      <c r="S234" s="132"/>
      <c r="T234" s="207"/>
    </row>
    <row r="235" spans="1:20" s="208" customFormat="1" ht="51" x14ac:dyDescent="0.25">
      <c r="A235" s="205"/>
      <c r="B235" s="143" t="s">
        <v>821</v>
      </c>
      <c r="C235" s="186" t="s">
        <v>428</v>
      </c>
      <c r="D235" s="153" t="s">
        <v>429</v>
      </c>
      <c r="E235" s="162" t="s">
        <v>23</v>
      </c>
      <c r="F235" s="162" t="s">
        <v>551</v>
      </c>
      <c r="G235" s="162" t="s">
        <v>23</v>
      </c>
      <c r="H235" s="162" t="str">
        <f>F235</f>
        <v>31.09.2017</v>
      </c>
      <c r="I235" s="154" t="s">
        <v>23</v>
      </c>
      <c r="J235" s="154" t="str">
        <f>I235</f>
        <v>х</v>
      </c>
      <c r="K235" s="328"/>
      <c r="L235" s="132"/>
      <c r="M235" s="132"/>
      <c r="N235" s="377"/>
      <c r="O235" s="377"/>
      <c r="P235" s="132"/>
      <c r="Q235" s="132"/>
      <c r="R235" s="132">
        <v>1</v>
      </c>
      <c r="S235" s="132">
        <v>1</v>
      </c>
      <c r="T235" s="207"/>
    </row>
    <row r="236" spans="1:20" s="208" customFormat="1" ht="76.5" x14ac:dyDescent="0.25">
      <c r="A236" s="205">
        <v>47</v>
      </c>
      <c r="B236" s="170" t="s">
        <v>822</v>
      </c>
      <c r="C236" s="187" t="s">
        <v>428</v>
      </c>
      <c r="D236" s="153" t="s">
        <v>429</v>
      </c>
      <c r="E236" s="184">
        <v>42736</v>
      </c>
      <c r="F236" s="184">
        <v>43100</v>
      </c>
      <c r="G236" s="184">
        <v>42736</v>
      </c>
      <c r="H236" s="184">
        <v>43100</v>
      </c>
      <c r="I236" s="170" t="s">
        <v>823</v>
      </c>
      <c r="J236" s="170" t="s">
        <v>1210</v>
      </c>
      <c r="K236" s="333" t="s">
        <v>1069</v>
      </c>
      <c r="L236" s="337">
        <v>1</v>
      </c>
      <c r="M236" s="337">
        <v>1</v>
      </c>
      <c r="N236" s="378"/>
      <c r="O236" s="378"/>
      <c r="P236" s="132"/>
      <c r="Q236" s="132"/>
      <c r="R236" s="132"/>
      <c r="S236" s="132"/>
      <c r="T236" s="207"/>
    </row>
    <row r="237" spans="1:20" s="208" customFormat="1" ht="89.25" x14ac:dyDescent="0.25">
      <c r="A237" s="205"/>
      <c r="B237" s="153" t="s">
        <v>824</v>
      </c>
      <c r="C237" s="186" t="s">
        <v>428</v>
      </c>
      <c r="D237" s="153" t="s">
        <v>429</v>
      </c>
      <c r="E237" s="162">
        <v>42736</v>
      </c>
      <c r="F237" s="162">
        <v>43100</v>
      </c>
      <c r="G237" s="162">
        <v>42736</v>
      </c>
      <c r="H237" s="162">
        <v>43100</v>
      </c>
      <c r="I237" s="153" t="s">
        <v>825</v>
      </c>
      <c r="J237" s="153" t="s">
        <v>1211</v>
      </c>
      <c r="K237" s="328" t="s">
        <v>1069</v>
      </c>
      <c r="L237" s="132"/>
      <c r="M237" s="132"/>
      <c r="N237" s="377"/>
      <c r="O237" s="377"/>
      <c r="P237" s="132">
        <v>1</v>
      </c>
      <c r="Q237" s="132">
        <v>1</v>
      </c>
      <c r="R237" s="132"/>
      <c r="S237" s="132"/>
      <c r="T237" s="207"/>
    </row>
    <row r="238" spans="1:20" s="208" customFormat="1" ht="114.75" x14ac:dyDescent="0.25">
      <c r="A238" s="205"/>
      <c r="B238" s="200" t="s">
        <v>826</v>
      </c>
      <c r="C238" s="186" t="s">
        <v>450</v>
      </c>
      <c r="D238" s="153" t="s">
        <v>786</v>
      </c>
      <c r="E238" s="162">
        <v>42736</v>
      </c>
      <c r="F238" s="162">
        <v>43100</v>
      </c>
      <c r="G238" s="162">
        <v>42736</v>
      </c>
      <c r="H238" s="162">
        <v>43100</v>
      </c>
      <c r="I238" s="153" t="s">
        <v>827</v>
      </c>
      <c r="J238" s="153" t="s">
        <v>1212</v>
      </c>
      <c r="K238" s="328" t="s">
        <v>1069</v>
      </c>
      <c r="L238" s="132"/>
      <c r="M238" s="132"/>
      <c r="N238" s="377"/>
      <c r="O238" s="377"/>
      <c r="P238" s="132">
        <v>1</v>
      </c>
      <c r="Q238" s="132">
        <v>1</v>
      </c>
      <c r="R238" s="132"/>
      <c r="S238" s="132"/>
      <c r="T238" s="207"/>
    </row>
    <row r="239" spans="1:20" s="208" customFormat="1" ht="51" x14ac:dyDescent="0.25">
      <c r="A239" s="205"/>
      <c r="B239" s="143" t="s">
        <v>828</v>
      </c>
      <c r="C239" s="186" t="s">
        <v>428</v>
      </c>
      <c r="D239" s="153" t="s">
        <v>429</v>
      </c>
      <c r="E239" s="162" t="s">
        <v>23</v>
      </c>
      <c r="F239" s="162">
        <v>42825</v>
      </c>
      <c r="G239" s="162" t="s">
        <v>23</v>
      </c>
      <c r="H239" s="162">
        <f>F239</f>
        <v>42825</v>
      </c>
      <c r="I239" s="154" t="s">
        <v>23</v>
      </c>
      <c r="J239" s="154" t="str">
        <f>I239</f>
        <v>х</v>
      </c>
      <c r="K239" s="328"/>
      <c r="L239" s="132"/>
      <c r="M239" s="132"/>
      <c r="N239" s="377"/>
      <c r="O239" s="377"/>
      <c r="P239" s="132"/>
      <c r="Q239" s="132"/>
      <c r="R239" s="132">
        <v>1</v>
      </c>
      <c r="S239" s="132">
        <v>1</v>
      </c>
      <c r="T239" s="207"/>
    </row>
    <row r="240" spans="1:20" s="208" customFormat="1" ht="15" customHeight="1" x14ac:dyDescent="0.25">
      <c r="A240" s="448" t="s">
        <v>829</v>
      </c>
      <c r="B240" s="449"/>
      <c r="C240" s="449"/>
      <c r="D240" s="449"/>
      <c r="E240" s="449"/>
      <c r="F240" s="449"/>
      <c r="G240" s="449"/>
      <c r="H240" s="449"/>
      <c r="I240" s="449"/>
      <c r="J240" s="449"/>
      <c r="K240" s="449"/>
      <c r="L240" s="132"/>
      <c r="M240" s="132"/>
      <c r="N240" s="377"/>
      <c r="O240" s="377"/>
      <c r="P240" s="132"/>
      <c r="Q240" s="132"/>
      <c r="R240" s="132"/>
      <c r="S240" s="132"/>
      <c r="T240" s="207"/>
    </row>
    <row r="241" spans="1:20" s="223" customFormat="1" ht="76.5" x14ac:dyDescent="0.25">
      <c r="A241" s="205">
        <v>48</v>
      </c>
      <c r="B241" s="209" t="s">
        <v>830</v>
      </c>
      <c r="C241" s="187" t="s">
        <v>428</v>
      </c>
      <c r="D241" s="170" t="s">
        <v>429</v>
      </c>
      <c r="E241" s="184">
        <v>42736</v>
      </c>
      <c r="F241" s="184">
        <v>43100</v>
      </c>
      <c r="G241" s="184">
        <v>42736</v>
      </c>
      <c r="H241" s="184">
        <v>43100</v>
      </c>
      <c r="I241" s="170" t="s">
        <v>831</v>
      </c>
      <c r="J241" s="170" t="s">
        <v>1213</v>
      </c>
      <c r="K241" s="333" t="s">
        <v>1069</v>
      </c>
      <c r="L241" s="337">
        <v>1</v>
      </c>
      <c r="M241" s="337">
        <v>1</v>
      </c>
      <c r="N241" s="378">
        <v>1</v>
      </c>
      <c r="O241" s="378">
        <v>1</v>
      </c>
      <c r="P241" s="337"/>
      <c r="Q241" s="337"/>
      <c r="R241" s="337"/>
      <c r="S241" s="337"/>
      <c r="T241" s="222"/>
    </row>
    <row r="242" spans="1:20" s="208" customFormat="1" ht="89.25" x14ac:dyDescent="0.25">
      <c r="A242" s="166"/>
      <c r="B242" s="238" t="s">
        <v>832</v>
      </c>
      <c r="C242" s="190" t="s">
        <v>428</v>
      </c>
      <c r="D242" s="190" t="s">
        <v>429</v>
      </c>
      <c r="E242" s="162">
        <v>42736</v>
      </c>
      <c r="F242" s="162">
        <v>43100</v>
      </c>
      <c r="G242" s="162">
        <v>42736</v>
      </c>
      <c r="H242" s="162">
        <v>43100</v>
      </c>
      <c r="I242" s="190" t="s">
        <v>833</v>
      </c>
      <c r="J242" s="190" t="s">
        <v>1214</v>
      </c>
      <c r="K242" s="328" t="s">
        <v>1069</v>
      </c>
      <c r="L242" s="132"/>
      <c r="M242" s="132"/>
      <c r="N242" s="377"/>
      <c r="O242" s="377"/>
      <c r="P242" s="132">
        <v>1</v>
      </c>
      <c r="Q242" s="132">
        <v>1</v>
      </c>
      <c r="R242" s="132"/>
      <c r="S242" s="132"/>
      <c r="T242" s="207"/>
    </row>
    <row r="243" spans="1:20" s="208" customFormat="1" ht="89.25" x14ac:dyDescent="0.25">
      <c r="A243" s="205"/>
      <c r="B243" s="153" t="s">
        <v>834</v>
      </c>
      <c r="C243" s="160" t="s">
        <v>428</v>
      </c>
      <c r="D243" s="153" t="s">
        <v>429</v>
      </c>
      <c r="E243" s="162">
        <v>42736</v>
      </c>
      <c r="F243" s="162">
        <v>43100</v>
      </c>
      <c r="G243" s="162">
        <v>42736</v>
      </c>
      <c r="H243" s="162">
        <v>43100</v>
      </c>
      <c r="I243" s="153" t="s">
        <v>820</v>
      </c>
      <c r="J243" s="153" t="s">
        <v>1215</v>
      </c>
      <c r="K243" s="328" t="s">
        <v>1069</v>
      </c>
      <c r="L243" s="132"/>
      <c r="M243" s="132"/>
      <c r="N243" s="377"/>
      <c r="O243" s="377"/>
      <c r="P243" s="132">
        <v>1</v>
      </c>
      <c r="Q243" s="132">
        <v>1</v>
      </c>
      <c r="R243" s="132"/>
      <c r="S243" s="132"/>
      <c r="T243" s="207"/>
    </row>
    <row r="244" spans="1:20" s="208" customFormat="1" ht="76.5" x14ac:dyDescent="0.25">
      <c r="A244" s="205"/>
      <c r="B244" s="361" t="s">
        <v>835</v>
      </c>
      <c r="C244" s="186" t="s">
        <v>428</v>
      </c>
      <c r="D244" s="153" t="s">
        <v>429</v>
      </c>
      <c r="E244" s="162" t="s">
        <v>23</v>
      </c>
      <c r="F244" s="162">
        <v>43100</v>
      </c>
      <c r="G244" s="162" t="s">
        <v>23</v>
      </c>
      <c r="H244" s="162">
        <f>F244</f>
        <v>43100</v>
      </c>
      <c r="I244" s="154" t="s">
        <v>23</v>
      </c>
      <c r="J244" s="154" t="str">
        <f>I244</f>
        <v>х</v>
      </c>
      <c r="K244" s="328"/>
      <c r="L244" s="132"/>
      <c r="M244" s="132"/>
      <c r="N244" s="377"/>
      <c r="O244" s="377"/>
      <c r="P244" s="132"/>
      <c r="Q244" s="132"/>
      <c r="R244" s="132">
        <v>1</v>
      </c>
      <c r="S244" s="367">
        <v>0</v>
      </c>
      <c r="T244" s="207"/>
    </row>
    <row r="245" spans="1:20" s="223" customFormat="1" ht="114.75" x14ac:dyDescent="0.25">
      <c r="A245" s="205">
        <v>49</v>
      </c>
      <c r="B245" s="209" t="s">
        <v>836</v>
      </c>
      <c r="C245" s="187" t="s">
        <v>428</v>
      </c>
      <c r="D245" s="170" t="s">
        <v>429</v>
      </c>
      <c r="E245" s="184">
        <v>42736</v>
      </c>
      <c r="F245" s="184">
        <v>43100</v>
      </c>
      <c r="G245" s="184">
        <v>42736</v>
      </c>
      <c r="H245" s="184">
        <v>43100</v>
      </c>
      <c r="I245" s="170" t="s">
        <v>837</v>
      </c>
      <c r="J245" s="170" t="s">
        <v>1338</v>
      </c>
      <c r="K245" s="333" t="s">
        <v>1069</v>
      </c>
      <c r="L245" s="337">
        <v>1</v>
      </c>
      <c r="M245" s="337">
        <v>1</v>
      </c>
      <c r="N245" s="378"/>
      <c r="O245" s="378"/>
      <c r="P245" s="337"/>
      <c r="Q245" s="337"/>
      <c r="R245" s="337"/>
      <c r="S245" s="337"/>
      <c r="T245" s="222"/>
    </row>
    <row r="246" spans="1:20" s="208" customFormat="1" ht="89.25" x14ac:dyDescent="0.25">
      <c r="A246" s="205"/>
      <c r="B246" s="143" t="s">
        <v>838</v>
      </c>
      <c r="C246" s="186" t="s">
        <v>428</v>
      </c>
      <c r="D246" s="153" t="s">
        <v>429</v>
      </c>
      <c r="E246" s="162">
        <v>42736</v>
      </c>
      <c r="F246" s="162">
        <v>43100</v>
      </c>
      <c r="G246" s="162">
        <v>42736</v>
      </c>
      <c r="H246" s="162">
        <v>43100</v>
      </c>
      <c r="I246" s="160" t="s">
        <v>839</v>
      </c>
      <c r="J246" s="160" t="s">
        <v>1335</v>
      </c>
      <c r="K246" s="333" t="s">
        <v>1069</v>
      </c>
      <c r="L246" s="132"/>
      <c r="M246" s="132"/>
      <c r="N246" s="377"/>
      <c r="O246" s="377"/>
      <c r="P246" s="132">
        <v>1</v>
      </c>
      <c r="Q246" s="132">
        <v>1</v>
      </c>
      <c r="R246" s="132"/>
      <c r="S246" s="132"/>
      <c r="T246" s="207"/>
    </row>
    <row r="247" spans="1:20" s="208" customFormat="1" ht="127.5" x14ac:dyDescent="0.25">
      <c r="A247" s="205"/>
      <c r="B247" s="200" t="s">
        <v>840</v>
      </c>
      <c r="C247" s="186" t="s">
        <v>450</v>
      </c>
      <c r="D247" s="153" t="s">
        <v>786</v>
      </c>
      <c r="E247" s="162">
        <v>42736</v>
      </c>
      <c r="F247" s="162">
        <v>43100</v>
      </c>
      <c r="G247" s="162">
        <v>42736</v>
      </c>
      <c r="H247" s="162">
        <v>43100</v>
      </c>
      <c r="I247" s="153" t="s">
        <v>841</v>
      </c>
      <c r="J247" s="153" t="s">
        <v>1216</v>
      </c>
      <c r="K247" s="333" t="s">
        <v>1069</v>
      </c>
      <c r="L247" s="132"/>
      <c r="M247" s="132"/>
      <c r="N247" s="377"/>
      <c r="O247" s="377"/>
      <c r="P247" s="132">
        <v>1</v>
      </c>
      <c r="Q247" s="132">
        <v>1</v>
      </c>
      <c r="R247" s="132"/>
      <c r="S247" s="132"/>
      <c r="T247" s="207"/>
    </row>
    <row r="248" spans="1:20" s="208" customFormat="1" ht="76.5" x14ac:dyDescent="0.25">
      <c r="A248" s="205"/>
      <c r="B248" s="143" t="s">
        <v>842</v>
      </c>
      <c r="C248" s="160" t="s">
        <v>428</v>
      </c>
      <c r="D248" s="153" t="s">
        <v>429</v>
      </c>
      <c r="E248" s="162" t="s">
        <v>23</v>
      </c>
      <c r="F248" s="162">
        <v>43100</v>
      </c>
      <c r="G248" s="162" t="s">
        <v>23</v>
      </c>
      <c r="H248" s="162">
        <v>42894</v>
      </c>
      <c r="I248" s="154" t="s">
        <v>23</v>
      </c>
      <c r="J248" s="154" t="str">
        <f>I248</f>
        <v>х</v>
      </c>
      <c r="K248" s="328"/>
      <c r="L248" s="132"/>
      <c r="M248" s="132"/>
      <c r="N248" s="377"/>
      <c r="O248" s="377"/>
      <c r="P248" s="132"/>
      <c r="Q248" s="132"/>
      <c r="R248" s="132">
        <v>1</v>
      </c>
      <c r="S248" s="132">
        <v>1</v>
      </c>
      <c r="T248" s="207"/>
    </row>
    <row r="249" spans="1:20" s="157" customFormat="1" x14ac:dyDescent="0.25">
      <c r="A249" s="158"/>
      <c r="B249" s="153" t="s">
        <v>1160</v>
      </c>
      <c r="C249" s="160"/>
      <c r="D249" s="160"/>
      <c r="E249" s="345"/>
      <c r="F249" s="345"/>
      <c r="G249" s="345"/>
      <c r="H249" s="345"/>
      <c r="I249" s="351"/>
      <c r="J249" s="351"/>
      <c r="K249" s="351"/>
      <c r="L249" s="117">
        <f>SUM(L9:L248)</f>
        <v>49</v>
      </c>
      <c r="M249" s="117">
        <f t="shared" ref="M249:R249" si="0">SUM(M9:M248)</f>
        <v>46</v>
      </c>
      <c r="N249" s="117">
        <f t="shared" si="0"/>
        <v>34</v>
      </c>
      <c r="O249" s="117">
        <f t="shared" si="0"/>
        <v>31</v>
      </c>
      <c r="P249" s="117">
        <f t="shared" si="0"/>
        <v>116</v>
      </c>
      <c r="Q249" s="117">
        <f t="shared" si="0"/>
        <v>113</v>
      </c>
      <c r="R249" s="117">
        <f t="shared" si="0"/>
        <v>49</v>
      </c>
      <c r="S249" s="117">
        <f>SUM(S9:S248)</f>
        <v>46</v>
      </c>
      <c r="T249" s="156"/>
    </row>
    <row r="250" spans="1:20" x14ac:dyDescent="0.25">
      <c r="L250" s="475">
        <f>M249/L249*100</f>
        <v>93.877551020408163</v>
      </c>
      <c r="M250" s="475"/>
      <c r="N250" s="475">
        <f>O249/N249*100</f>
        <v>91.17647058823529</v>
      </c>
      <c r="O250" s="475"/>
      <c r="P250" s="475">
        <f>Q249/P249*100</f>
        <v>97.41379310344827</v>
      </c>
      <c r="Q250" s="475"/>
      <c r="R250" s="475">
        <f>S249/R249*100</f>
        <v>93.877551020408163</v>
      </c>
      <c r="S250" s="475"/>
    </row>
    <row r="251" spans="1:20" x14ac:dyDescent="0.25">
      <c r="I251" s="152"/>
      <c r="J251" s="152"/>
    </row>
    <row r="254" spans="1:20" x14ac:dyDescent="0.25">
      <c r="B254" s="211"/>
      <c r="C254" s="210"/>
    </row>
    <row r="255" spans="1:20" x14ac:dyDescent="0.25">
      <c r="B255" s="211"/>
      <c r="C255" s="210"/>
    </row>
    <row r="256" spans="1:20" x14ac:dyDescent="0.25">
      <c r="B256" s="211"/>
      <c r="C256" s="210"/>
    </row>
  </sheetData>
  <autoFilter ref="I6:J250"/>
  <mergeCells count="49">
    <mergeCell ref="N250:O250"/>
    <mergeCell ref="P250:Q250"/>
    <mergeCell ref="R250:S250"/>
    <mergeCell ref="S5:S7"/>
    <mergeCell ref="L5:L7"/>
    <mergeCell ref="M5:M7"/>
    <mergeCell ref="P5:P7"/>
    <mergeCell ref="Q5:Q7"/>
    <mergeCell ref="R5:R7"/>
    <mergeCell ref="N5:N7"/>
    <mergeCell ref="O5:O7"/>
    <mergeCell ref="L250:M250"/>
    <mergeCell ref="E5:F5"/>
    <mergeCell ref="G5:H5"/>
    <mergeCell ref="D5:D6"/>
    <mergeCell ref="A70:K70"/>
    <mergeCell ref="I5:J5"/>
    <mergeCell ref="K5:K6"/>
    <mergeCell ref="B7:K7"/>
    <mergeCell ref="B8:K8"/>
    <mergeCell ref="A5:A6"/>
    <mergeCell ref="B5:B6"/>
    <mergeCell ref="C5:C6"/>
    <mergeCell ref="B29:K29"/>
    <mergeCell ref="A38:K38"/>
    <mergeCell ref="A55:K55"/>
    <mergeCell ref="A240:K240"/>
    <mergeCell ref="A230:K230"/>
    <mergeCell ref="A231:K231"/>
    <mergeCell ref="A189:K189"/>
    <mergeCell ref="A190:K190"/>
    <mergeCell ref="A201:K201"/>
    <mergeCell ref="A210:K210"/>
    <mergeCell ref="A165:K165"/>
    <mergeCell ref="A211:K211"/>
    <mergeCell ref="A220:K220"/>
    <mergeCell ref="A147:K147"/>
    <mergeCell ref="A2:S4"/>
    <mergeCell ref="A56:K56"/>
    <mergeCell ref="A132:K132"/>
    <mergeCell ref="A113:K113"/>
    <mergeCell ref="B103:K103"/>
    <mergeCell ref="A104:K104"/>
    <mergeCell ref="A89:K89"/>
    <mergeCell ref="B79:K79"/>
    <mergeCell ref="A80:K80"/>
    <mergeCell ref="A122:K122"/>
    <mergeCell ref="A123:K123"/>
    <mergeCell ref="A146:K146"/>
  </mergeCells>
  <pageMargins left="0.7" right="0.7" top="0.75" bottom="0.75" header="0.3" footer="0.3"/>
  <pageSetup paperSize="9" scale="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23"/>
  <sheetViews>
    <sheetView workbookViewId="0">
      <selection activeCell="B7" sqref="B7:J7"/>
    </sheetView>
  </sheetViews>
  <sheetFormatPr defaultRowHeight="29.25" customHeight="1" outlineLevelCol="1" x14ac:dyDescent="0.25"/>
  <cols>
    <col min="1" max="1" width="4" style="1" customWidth="1"/>
    <col min="2" max="2" width="30.140625" style="2" customWidth="1"/>
    <col min="3" max="3" width="15.42578125" style="2" customWidth="1" outlineLevel="1"/>
    <col min="4" max="4" width="15.42578125" style="2" customWidth="1"/>
    <col min="5" max="5" width="13.7109375" style="2" customWidth="1"/>
    <col min="6" max="6" width="16.28515625" style="2" customWidth="1"/>
    <col min="7" max="7" width="13.5703125" style="2" customWidth="1"/>
    <col min="8" max="8" width="14" style="2" customWidth="1"/>
    <col min="9" max="9" width="13.7109375" style="2" customWidth="1"/>
    <col min="10" max="10" width="13.5703125" style="2" customWidth="1"/>
    <col min="11" max="11" width="7.28515625" style="2" customWidth="1"/>
    <col min="12" max="256" width="9.140625" style="2"/>
    <col min="257" max="257" width="4" style="2" customWidth="1"/>
    <col min="258" max="258" width="30.140625" style="2" customWidth="1"/>
    <col min="259" max="260" width="15.42578125" style="2" customWidth="1"/>
    <col min="261" max="261" width="13.7109375" style="2" customWidth="1"/>
    <col min="262" max="262" width="16.28515625" style="2" customWidth="1"/>
    <col min="263" max="263" width="13.5703125" style="2" customWidth="1"/>
    <col min="264" max="264" width="14" style="2" customWidth="1"/>
    <col min="265" max="265" width="13.7109375" style="2" customWidth="1"/>
    <col min="266" max="266" width="13.5703125" style="2" customWidth="1"/>
    <col min="267" max="267" width="7.28515625" style="2" customWidth="1"/>
    <col min="268" max="512" width="9.140625" style="2"/>
    <col min="513" max="513" width="4" style="2" customWidth="1"/>
    <col min="514" max="514" width="30.140625" style="2" customWidth="1"/>
    <col min="515" max="516" width="15.42578125" style="2" customWidth="1"/>
    <col min="517" max="517" width="13.7109375" style="2" customWidth="1"/>
    <col min="518" max="518" width="16.28515625" style="2" customWidth="1"/>
    <col min="519" max="519" width="13.5703125" style="2" customWidth="1"/>
    <col min="520" max="520" width="14" style="2" customWidth="1"/>
    <col min="521" max="521" width="13.7109375" style="2" customWidth="1"/>
    <col min="522" max="522" width="13.5703125" style="2" customWidth="1"/>
    <col min="523" max="523" width="7.28515625" style="2" customWidth="1"/>
    <col min="524" max="768" width="9.140625" style="2"/>
    <col min="769" max="769" width="4" style="2" customWidth="1"/>
    <col min="770" max="770" width="30.140625" style="2" customWidth="1"/>
    <col min="771" max="772" width="15.42578125" style="2" customWidth="1"/>
    <col min="773" max="773" width="13.7109375" style="2" customWidth="1"/>
    <col min="774" max="774" width="16.28515625" style="2" customWidth="1"/>
    <col min="775" max="775" width="13.5703125" style="2" customWidth="1"/>
    <col min="776" max="776" width="14" style="2" customWidth="1"/>
    <col min="777" max="777" width="13.7109375" style="2" customWidth="1"/>
    <col min="778" max="778" width="13.5703125" style="2" customWidth="1"/>
    <col min="779" max="779" width="7.28515625" style="2" customWidth="1"/>
    <col min="780" max="1024" width="9.140625" style="2"/>
    <col min="1025" max="1025" width="4" style="2" customWidth="1"/>
    <col min="1026" max="1026" width="30.140625" style="2" customWidth="1"/>
    <col min="1027" max="1028" width="15.42578125" style="2" customWidth="1"/>
    <col min="1029" max="1029" width="13.7109375" style="2" customWidth="1"/>
    <col min="1030" max="1030" width="16.28515625" style="2" customWidth="1"/>
    <col min="1031" max="1031" width="13.5703125" style="2" customWidth="1"/>
    <col min="1032" max="1032" width="14" style="2" customWidth="1"/>
    <col min="1033" max="1033" width="13.7109375" style="2" customWidth="1"/>
    <col min="1034" max="1034" width="13.5703125" style="2" customWidth="1"/>
    <col min="1035" max="1035" width="7.28515625" style="2" customWidth="1"/>
    <col min="1036" max="1280" width="9.140625" style="2"/>
    <col min="1281" max="1281" width="4" style="2" customWidth="1"/>
    <col min="1282" max="1282" width="30.140625" style="2" customWidth="1"/>
    <col min="1283" max="1284" width="15.42578125" style="2" customWidth="1"/>
    <col min="1285" max="1285" width="13.7109375" style="2" customWidth="1"/>
    <col min="1286" max="1286" width="16.28515625" style="2" customWidth="1"/>
    <col min="1287" max="1287" width="13.5703125" style="2" customWidth="1"/>
    <col min="1288" max="1288" width="14" style="2" customWidth="1"/>
    <col min="1289" max="1289" width="13.7109375" style="2" customWidth="1"/>
    <col min="1290" max="1290" width="13.5703125" style="2" customWidth="1"/>
    <col min="1291" max="1291" width="7.28515625" style="2" customWidth="1"/>
    <col min="1292" max="1536" width="9.140625" style="2"/>
    <col min="1537" max="1537" width="4" style="2" customWidth="1"/>
    <col min="1538" max="1538" width="30.140625" style="2" customWidth="1"/>
    <col min="1539" max="1540" width="15.42578125" style="2" customWidth="1"/>
    <col min="1541" max="1541" width="13.7109375" style="2" customWidth="1"/>
    <col min="1542" max="1542" width="16.28515625" style="2" customWidth="1"/>
    <col min="1543" max="1543" width="13.5703125" style="2" customWidth="1"/>
    <col min="1544" max="1544" width="14" style="2" customWidth="1"/>
    <col min="1545" max="1545" width="13.7109375" style="2" customWidth="1"/>
    <col min="1546" max="1546" width="13.5703125" style="2" customWidth="1"/>
    <col min="1547" max="1547" width="7.28515625" style="2" customWidth="1"/>
    <col min="1548" max="1792" width="9.140625" style="2"/>
    <col min="1793" max="1793" width="4" style="2" customWidth="1"/>
    <col min="1794" max="1794" width="30.140625" style="2" customWidth="1"/>
    <col min="1795" max="1796" width="15.42578125" style="2" customWidth="1"/>
    <col min="1797" max="1797" width="13.7109375" style="2" customWidth="1"/>
    <col min="1798" max="1798" width="16.28515625" style="2" customWidth="1"/>
    <col min="1799" max="1799" width="13.5703125" style="2" customWidth="1"/>
    <col min="1800" max="1800" width="14" style="2" customWidth="1"/>
    <col min="1801" max="1801" width="13.7109375" style="2" customWidth="1"/>
    <col min="1802" max="1802" width="13.5703125" style="2" customWidth="1"/>
    <col min="1803" max="1803" width="7.28515625" style="2" customWidth="1"/>
    <col min="1804" max="2048" width="9.140625" style="2"/>
    <col min="2049" max="2049" width="4" style="2" customWidth="1"/>
    <col min="2050" max="2050" width="30.140625" style="2" customWidth="1"/>
    <col min="2051" max="2052" width="15.42578125" style="2" customWidth="1"/>
    <col min="2053" max="2053" width="13.7109375" style="2" customWidth="1"/>
    <col min="2054" max="2054" width="16.28515625" style="2" customWidth="1"/>
    <col min="2055" max="2055" width="13.5703125" style="2" customWidth="1"/>
    <col min="2056" max="2056" width="14" style="2" customWidth="1"/>
    <col min="2057" max="2057" width="13.7109375" style="2" customWidth="1"/>
    <col min="2058" max="2058" width="13.5703125" style="2" customWidth="1"/>
    <col min="2059" max="2059" width="7.28515625" style="2" customWidth="1"/>
    <col min="2060" max="2304" width="9.140625" style="2"/>
    <col min="2305" max="2305" width="4" style="2" customWidth="1"/>
    <col min="2306" max="2306" width="30.140625" style="2" customWidth="1"/>
    <col min="2307" max="2308" width="15.42578125" style="2" customWidth="1"/>
    <col min="2309" max="2309" width="13.7109375" style="2" customWidth="1"/>
    <col min="2310" max="2310" width="16.28515625" style="2" customWidth="1"/>
    <col min="2311" max="2311" width="13.5703125" style="2" customWidth="1"/>
    <col min="2312" max="2312" width="14" style="2" customWidth="1"/>
    <col min="2313" max="2313" width="13.7109375" style="2" customWidth="1"/>
    <col min="2314" max="2314" width="13.5703125" style="2" customWidth="1"/>
    <col min="2315" max="2315" width="7.28515625" style="2" customWidth="1"/>
    <col min="2316" max="2560" width="9.140625" style="2"/>
    <col min="2561" max="2561" width="4" style="2" customWidth="1"/>
    <col min="2562" max="2562" width="30.140625" style="2" customWidth="1"/>
    <col min="2563" max="2564" width="15.42578125" style="2" customWidth="1"/>
    <col min="2565" max="2565" width="13.7109375" style="2" customWidth="1"/>
    <col min="2566" max="2566" width="16.28515625" style="2" customWidth="1"/>
    <col min="2567" max="2567" width="13.5703125" style="2" customWidth="1"/>
    <col min="2568" max="2568" width="14" style="2" customWidth="1"/>
    <col min="2569" max="2569" width="13.7109375" style="2" customWidth="1"/>
    <col min="2570" max="2570" width="13.5703125" style="2" customWidth="1"/>
    <col min="2571" max="2571" width="7.28515625" style="2" customWidth="1"/>
    <col min="2572" max="2816" width="9.140625" style="2"/>
    <col min="2817" max="2817" width="4" style="2" customWidth="1"/>
    <col min="2818" max="2818" width="30.140625" style="2" customWidth="1"/>
    <col min="2819" max="2820" width="15.42578125" style="2" customWidth="1"/>
    <col min="2821" max="2821" width="13.7109375" style="2" customWidth="1"/>
    <col min="2822" max="2822" width="16.28515625" style="2" customWidth="1"/>
    <col min="2823" max="2823" width="13.5703125" style="2" customWidth="1"/>
    <col min="2824" max="2824" width="14" style="2" customWidth="1"/>
    <col min="2825" max="2825" width="13.7109375" style="2" customWidth="1"/>
    <col min="2826" max="2826" width="13.5703125" style="2" customWidth="1"/>
    <col min="2827" max="2827" width="7.28515625" style="2" customWidth="1"/>
    <col min="2828" max="3072" width="9.140625" style="2"/>
    <col min="3073" max="3073" width="4" style="2" customWidth="1"/>
    <col min="3074" max="3074" width="30.140625" style="2" customWidth="1"/>
    <col min="3075" max="3076" width="15.42578125" style="2" customWidth="1"/>
    <col min="3077" max="3077" width="13.7109375" style="2" customWidth="1"/>
    <col min="3078" max="3078" width="16.28515625" style="2" customWidth="1"/>
    <col min="3079" max="3079" width="13.5703125" style="2" customWidth="1"/>
    <col min="3080" max="3080" width="14" style="2" customWidth="1"/>
    <col min="3081" max="3081" width="13.7109375" style="2" customWidth="1"/>
    <col min="3082" max="3082" width="13.5703125" style="2" customWidth="1"/>
    <col min="3083" max="3083" width="7.28515625" style="2" customWidth="1"/>
    <col min="3084" max="3328" width="9.140625" style="2"/>
    <col min="3329" max="3329" width="4" style="2" customWidth="1"/>
    <col min="3330" max="3330" width="30.140625" style="2" customWidth="1"/>
    <col min="3331" max="3332" width="15.42578125" style="2" customWidth="1"/>
    <col min="3333" max="3333" width="13.7109375" style="2" customWidth="1"/>
    <col min="3334" max="3334" width="16.28515625" style="2" customWidth="1"/>
    <col min="3335" max="3335" width="13.5703125" style="2" customWidth="1"/>
    <col min="3336" max="3336" width="14" style="2" customWidth="1"/>
    <col min="3337" max="3337" width="13.7109375" style="2" customWidth="1"/>
    <col min="3338" max="3338" width="13.5703125" style="2" customWidth="1"/>
    <col min="3339" max="3339" width="7.28515625" style="2" customWidth="1"/>
    <col min="3340" max="3584" width="9.140625" style="2"/>
    <col min="3585" max="3585" width="4" style="2" customWidth="1"/>
    <col min="3586" max="3586" width="30.140625" style="2" customWidth="1"/>
    <col min="3587" max="3588" width="15.42578125" style="2" customWidth="1"/>
    <col min="3589" max="3589" width="13.7109375" style="2" customWidth="1"/>
    <col min="3590" max="3590" width="16.28515625" style="2" customWidth="1"/>
    <col min="3591" max="3591" width="13.5703125" style="2" customWidth="1"/>
    <col min="3592" max="3592" width="14" style="2" customWidth="1"/>
    <col min="3593" max="3593" width="13.7109375" style="2" customWidth="1"/>
    <col min="3594" max="3594" width="13.5703125" style="2" customWidth="1"/>
    <col min="3595" max="3595" width="7.28515625" style="2" customWidth="1"/>
    <col min="3596" max="3840" width="9.140625" style="2"/>
    <col min="3841" max="3841" width="4" style="2" customWidth="1"/>
    <col min="3842" max="3842" width="30.140625" style="2" customWidth="1"/>
    <col min="3843" max="3844" width="15.42578125" style="2" customWidth="1"/>
    <col min="3845" max="3845" width="13.7109375" style="2" customWidth="1"/>
    <col min="3846" max="3846" width="16.28515625" style="2" customWidth="1"/>
    <col min="3847" max="3847" width="13.5703125" style="2" customWidth="1"/>
    <col min="3848" max="3848" width="14" style="2" customWidth="1"/>
    <col min="3849" max="3849" width="13.7109375" style="2" customWidth="1"/>
    <col min="3850" max="3850" width="13.5703125" style="2" customWidth="1"/>
    <col min="3851" max="3851" width="7.28515625" style="2" customWidth="1"/>
    <col min="3852" max="4096" width="9.140625" style="2"/>
    <col min="4097" max="4097" width="4" style="2" customWidth="1"/>
    <col min="4098" max="4098" width="30.140625" style="2" customWidth="1"/>
    <col min="4099" max="4100" width="15.42578125" style="2" customWidth="1"/>
    <col min="4101" max="4101" width="13.7109375" style="2" customWidth="1"/>
    <col min="4102" max="4102" width="16.28515625" style="2" customWidth="1"/>
    <col min="4103" max="4103" width="13.5703125" style="2" customWidth="1"/>
    <col min="4104" max="4104" width="14" style="2" customWidth="1"/>
    <col min="4105" max="4105" width="13.7109375" style="2" customWidth="1"/>
    <col min="4106" max="4106" width="13.5703125" style="2" customWidth="1"/>
    <col min="4107" max="4107" width="7.28515625" style="2" customWidth="1"/>
    <col min="4108" max="4352" width="9.140625" style="2"/>
    <col min="4353" max="4353" width="4" style="2" customWidth="1"/>
    <col min="4354" max="4354" width="30.140625" style="2" customWidth="1"/>
    <col min="4355" max="4356" width="15.42578125" style="2" customWidth="1"/>
    <col min="4357" max="4357" width="13.7109375" style="2" customWidth="1"/>
    <col min="4358" max="4358" width="16.28515625" style="2" customWidth="1"/>
    <col min="4359" max="4359" width="13.5703125" style="2" customWidth="1"/>
    <col min="4360" max="4360" width="14" style="2" customWidth="1"/>
    <col min="4361" max="4361" width="13.7109375" style="2" customWidth="1"/>
    <col min="4362" max="4362" width="13.5703125" style="2" customWidth="1"/>
    <col min="4363" max="4363" width="7.28515625" style="2" customWidth="1"/>
    <col min="4364" max="4608" width="9.140625" style="2"/>
    <col min="4609" max="4609" width="4" style="2" customWidth="1"/>
    <col min="4610" max="4610" width="30.140625" style="2" customWidth="1"/>
    <col min="4611" max="4612" width="15.42578125" style="2" customWidth="1"/>
    <col min="4613" max="4613" width="13.7109375" style="2" customWidth="1"/>
    <col min="4614" max="4614" width="16.28515625" style="2" customWidth="1"/>
    <col min="4615" max="4615" width="13.5703125" style="2" customWidth="1"/>
    <col min="4616" max="4616" width="14" style="2" customWidth="1"/>
    <col min="4617" max="4617" width="13.7109375" style="2" customWidth="1"/>
    <col min="4618" max="4618" width="13.5703125" style="2" customWidth="1"/>
    <col min="4619" max="4619" width="7.28515625" style="2" customWidth="1"/>
    <col min="4620" max="4864" width="9.140625" style="2"/>
    <col min="4865" max="4865" width="4" style="2" customWidth="1"/>
    <col min="4866" max="4866" width="30.140625" style="2" customWidth="1"/>
    <col min="4867" max="4868" width="15.42578125" style="2" customWidth="1"/>
    <col min="4869" max="4869" width="13.7109375" style="2" customWidth="1"/>
    <col min="4870" max="4870" width="16.28515625" style="2" customWidth="1"/>
    <col min="4871" max="4871" width="13.5703125" style="2" customWidth="1"/>
    <col min="4872" max="4872" width="14" style="2" customWidth="1"/>
    <col min="4873" max="4873" width="13.7109375" style="2" customWidth="1"/>
    <col min="4874" max="4874" width="13.5703125" style="2" customWidth="1"/>
    <col min="4875" max="4875" width="7.28515625" style="2" customWidth="1"/>
    <col min="4876" max="5120" width="9.140625" style="2"/>
    <col min="5121" max="5121" width="4" style="2" customWidth="1"/>
    <col min="5122" max="5122" width="30.140625" style="2" customWidth="1"/>
    <col min="5123" max="5124" width="15.42578125" style="2" customWidth="1"/>
    <col min="5125" max="5125" width="13.7109375" style="2" customWidth="1"/>
    <col min="5126" max="5126" width="16.28515625" style="2" customWidth="1"/>
    <col min="5127" max="5127" width="13.5703125" style="2" customWidth="1"/>
    <col min="5128" max="5128" width="14" style="2" customWidth="1"/>
    <col min="5129" max="5129" width="13.7109375" style="2" customWidth="1"/>
    <col min="5130" max="5130" width="13.5703125" style="2" customWidth="1"/>
    <col min="5131" max="5131" width="7.28515625" style="2" customWidth="1"/>
    <col min="5132" max="5376" width="9.140625" style="2"/>
    <col min="5377" max="5377" width="4" style="2" customWidth="1"/>
    <col min="5378" max="5378" width="30.140625" style="2" customWidth="1"/>
    <col min="5379" max="5380" width="15.42578125" style="2" customWidth="1"/>
    <col min="5381" max="5381" width="13.7109375" style="2" customWidth="1"/>
    <col min="5382" max="5382" width="16.28515625" style="2" customWidth="1"/>
    <col min="5383" max="5383" width="13.5703125" style="2" customWidth="1"/>
    <col min="5384" max="5384" width="14" style="2" customWidth="1"/>
    <col min="5385" max="5385" width="13.7109375" style="2" customWidth="1"/>
    <col min="5386" max="5386" width="13.5703125" style="2" customWidth="1"/>
    <col min="5387" max="5387" width="7.28515625" style="2" customWidth="1"/>
    <col min="5388" max="5632" width="9.140625" style="2"/>
    <col min="5633" max="5633" width="4" style="2" customWidth="1"/>
    <col min="5634" max="5634" width="30.140625" style="2" customWidth="1"/>
    <col min="5635" max="5636" width="15.42578125" style="2" customWidth="1"/>
    <col min="5637" max="5637" width="13.7109375" style="2" customWidth="1"/>
    <col min="5638" max="5638" width="16.28515625" style="2" customWidth="1"/>
    <col min="5639" max="5639" width="13.5703125" style="2" customWidth="1"/>
    <col min="5640" max="5640" width="14" style="2" customWidth="1"/>
    <col min="5641" max="5641" width="13.7109375" style="2" customWidth="1"/>
    <col min="5642" max="5642" width="13.5703125" style="2" customWidth="1"/>
    <col min="5643" max="5643" width="7.28515625" style="2" customWidth="1"/>
    <col min="5644" max="5888" width="9.140625" style="2"/>
    <col min="5889" max="5889" width="4" style="2" customWidth="1"/>
    <col min="5890" max="5890" width="30.140625" style="2" customWidth="1"/>
    <col min="5891" max="5892" width="15.42578125" style="2" customWidth="1"/>
    <col min="5893" max="5893" width="13.7109375" style="2" customWidth="1"/>
    <col min="5894" max="5894" width="16.28515625" style="2" customWidth="1"/>
    <col min="5895" max="5895" width="13.5703125" style="2" customWidth="1"/>
    <col min="5896" max="5896" width="14" style="2" customWidth="1"/>
    <col min="5897" max="5897" width="13.7109375" style="2" customWidth="1"/>
    <col min="5898" max="5898" width="13.5703125" style="2" customWidth="1"/>
    <col min="5899" max="5899" width="7.28515625" style="2" customWidth="1"/>
    <col min="5900" max="6144" width="9.140625" style="2"/>
    <col min="6145" max="6145" width="4" style="2" customWidth="1"/>
    <col min="6146" max="6146" width="30.140625" style="2" customWidth="1"/>
    <col min="6147" max="6148" width="15.42578125" style="2" customWidth="1"/>
    <col min="6149" max="6149" width="13.7109375" style="2" customWidth="1"/>
    <col min="6150" max="6150" width="16.28515625" style="2" customWidth="1"/>
    <col min="6151" max="6151" width="13.5703125" style="2" customWidth="1"/>
    <col min="6152" max="6152" width="14" style="2" customWidth="1"/>
    <col min="6153" max="6153" width="13.7109375" style="2" customWidth="1"/>
    <col min="6154" max="6154" width="13.5703125" style="2" customWidth="1"/>
    <col min="6155" max="6155" width="7.28515625" style="2" customWidth="1"/>
    <col min="6156" max="6400" width="9.140625" style="2"/>
    <col min="6401" max="6401" width="4" style="2" customWidth="1"/>
    <col min="6402" max="6402" width="30.140625" style="2" customWidth="1"/>
    <col min="6403" max="6404" width="15.42578125" style="2" customWidth="1"/>
    <col min="6405" max="6405" width="13.7109375" style="2" customWidth="1"/>
    <col min="6406" max="6406" width="16.28515625" style="2" customWidth="1"/>
    <col min="6407" max="6407" width="13.5703125" style="2" customWidth="1"/>
    <col min="6408" max="6408" width="14" style="2" customWidth="1"/>
    <col min="6409" max="6409" width="13.7109375" style="2" customWidth="1"/>
    <col min="6410" max="6410" width="13.5703125" style="2" customWidth="1"/>
    <col min="6411" max="6411" width="7.28515625" style="2" customWidth="1"/>
    <col min="6412" max="6656" width="9.140625" style="2"/>
    <col min="6657" max="6657" width="4" style="2" customWidth="1"/>
    <col min="6658" max="6658" width="30.140625" style="2" customWidth="1"/>
    <col min="6659" max="6660" width="15.42578125" style="2" customWidth="1"/>
    <col min="6661" max="6661" width="13.7109375" style="2" customWidth="1"/>
    <col min="6662" max="6662" width="16.28515625" style="2" customWidth="1"/>
    <col min="6663" max="6663" width="13.5703125" style="2" customWidth="1"/>
    <col min="6664" max="6664" width="14" style="2" customWidth="1"/>
    <col min="6665" max="6665" width="13.7109375" style="2" customWidth="1"/>
    <col min="6666" max="6666" width="13.5703125" style="2" customWidth="1"/>
    <col min="6667" max="6667" width="7.28515625" style="2" customWidth="1"/>
    <col min="6668" max="6912" width="9.140625" style="2"/>
    <col min="6913" max="6913" width="4" style="2" customWidth="1"/>
    <col min="6914" max="6914" width="30.140625" style="2" customWidth="1"/>
    <col min="6915" max="6916" width="15.42578125" style="2" customWidth="1"/>
    <col min="6917" max="6917" width="13.7109375" style="2" customWidth="1"/>
    <col min="6918" max="6918" width="16.28515625" style="2" customWidth="1"/>
    <col min="6919" max="6919" width="13.5703125" style="2" customWidth="1"/>
    <col min="6920" max="6920" width="14" style="2" customWidth="1"/>
    <col min="6921" max="6921" width="13.7109375" style="2" customWidth="1"/>
    <col min="6922" max="6922" width="13.5703125" style="2" customWidth="1"/>
    <col min="6923" max="6923" width="7.28515625" style="2" customWidth="1"/>
    <col min="6924" max="7168" width="9.140625" style="2"/>
    <col min="7169" max="7169" width="4" style="2" customWidth="1"/>
    <col min="7170" max="7170" width="30.140625" style="2" customWidth="1"/>
    <col min="7171" max="7172" width="15.42578125" style="2" customWidth="1"/>
    <col min="7173" max="7173" width="13.7109375" style="2" customWidth="1"/>
    <col min="7174" max="7174" width="16.28515625" style="2" customWidth="1"/>
    <col min="7175" max="7175" width="13.5703125" style="2" customWidth="1"/>
    <col min="7176" max="7176" width="14" style="2" customWidth="1"/>
    <col min="7177" max="7177" width="13.7109375" style="2" customWidth="1"/>
    <col min="7178" max="7178" width="13.5703125" style="2" customWidth="1"/>
    <col min="7179" max="7179" width="7.28515625" style="2" customWidth="1"/>
    <col min="7180" max="7424" width="9.140625" style="2"/>
    <col min="7425" max="7425" width="4" style="2" customWidth="1"/>
    <col min="7426" max="7426" width="30.140625" style="2" customWidth="1"/>
    <col min="7427" max="7428" width="15.42578125" style="2" customWidth="1"/>
    <col min="7429" max="7429" width="13.7109375" style="2" customWidth="1"/>
    <col min="7430" max="7430" width="16.28515625" style="2" customWidth="1"/>
    <col min="7431" max="7431" width="13.5703125" style="2" customWidth="1"/>
    <col min="7432" max="7432" width="14" style="2" customWidth="1"/>
    <col min="7433" max="7433" width="13.7109375" style="2" customWidth="1"/>
    <col min="7434" max="7434" width="13.5703125" style="2" customWidth="1"/>
    <col min="7435" max="7435" width="7.28515625" style="2" customWidth="1"/>
    <col min="7436" max="7680" width="9.140625" style="2"/>
    <col min="7681" max="7681" width="4" style="2" customWidth="1"/>
    <col min="7682" max="7682" width="30.140625" style="2" customWidth="1"/>
    <col min="7683" max="7684" width="15.42578125" style="2" customWidth="1"/>
    <col min="7685" max="7685" width="13.7109375" style="2" customWidth="1"/>
    <col min="7686" max="7686" width="16.28515625" style="2" customWidth="1"/>
    <col min="7687" max="7687" width="13.5703125" style="2" customWidth="1"/>
    <col min="7688" max="7688" width="14" style="2" customWidth="1"/>
    <col min="7689" max="7689" width="13.7109375" style="2" customWidth="1"/>
    <col min="7690" max="7690" width="13.5703125" style="2" customWidth="1"/>
    <col min="7691" max="7691" width="7.28515625" style="2" customWidth="1"/>
    <col min="7692" max="7936" width="9.140625" style="2"/>
    <col min="7937" max="7937" width="4" style="2" customWidth="1"/>
    <col min="7938" max="7938" width="30.140625" style="2" customWidth="1"/>
    <col min="7939" max="7940" width="15.42578125" style="2" customWidth="1"/>
    <col min="7941" max="7941" width="13.7109375" style="2" customWidth="1"/>
    <col min="7942" max="7942" width="16.28515625" style="2" customWidth="1"/>
    <col min="7943" max="7943" width="13.5703125" style="2" customWidth="1"/>
    <col min="7944" max="7944" width="14" style="2" customWidth="1"/>
    <col min="7945" max="7945" width="13.7109375" style="2" customWidth="1"/>
    <col min="7946" max="7946" width="13.5703125" style="2" customWidth="1"/>
    <col min="7947" max="7947" width="7.28515625" style="2" customWidth="1"/>
    <col min="7948" max="8192" width="9.140625" style="2"/>
    <col min="8193" max="8193" width="4" style="2" customWidth="1"/>
    <col min="8194" max="8194" width="30.140625" style="2" customWidth="1"/>
    <col min="8195" max="8196" width="15.42578125" style="2" customWidth="1"/>
    <col min="8197" max="8197" width="13.7109375" style="2" customWidth="1"/>
    <col min="8198" max="8198" width="16.28515625" style="2" customWidth="1"/>
    <col min="8199" max="8199" width="13.5703125" style="2" customWidth="1"/>
    <col min="8200" max="8200" width="14" style="2" customWidth="1"/>
    <col min="8201" max="8201" width="13.7109375" style="2" customWidth="1"/>
    <col min="8202" max="8202" width="13.5703125" style="2" customWidth="1"/>
    <col min="8203" max="8203" width="7.28515625" style="2" customWidth="1"/>
    <col min="8204" max="8448" width="9.140625" style="2"/>
    <col min="8449" max="8449" width="4" style="2" customWidth="1"/>
    <col min="8450" max="8450" width="30.140625" style="2" customWidth="1"/>
    <col min="8451" max="8452" width="15.42578125" style="2" customWidth="1"/>
    <col min="8453" max="8453" width="13.7109375" style="2" customWidth="1"/>
    <col min="8454" max="8454" width="16.28515625" style="2" customWidth="1"/>
    <col min="8455" max="8455" width="13.5703125" style="2" customWidth="1"/>
    <col min="8456" max="8456" width="14" style="2" customWidth="1"/>
    <col min="8457" max="8457" width="13.7109375" style="2" customWidth="1"/>
    <col min="8458" max="8458" width="13.5703125" style="2" customWidth="1"/>
    <col min="8459" max="8459" width="7.28515625" style="2" customWidth="1"/>
    <col min="8460" max="8704" width="9.140625" style="2"/>
    <col min="8705" max="8705" width="4" style="2" customWidth="1"/>
    <col min="8706" max="8706" width="30.140625" style="2" customWidth="1"/>
    <col min="8707" max="8708" width="15.42578125" style="2" customWidth="1"/>
    <col min="8709" max="8709" width="13.7109375" style="2" customWidth="1"/>
    <col min="8710" max="8710" width="16.28515625" style="2" customWidth="1"/>
    <col min="8711" max="8711" width="13.5703125" style="2" customWidth="1"/>
    <col min="8712" max="8712" width="14" style="2" customWidth="1"/>
    <col min="8713" max="8713" width="13.7109375" style="2" customWidth="1"/>
    <col min="8714" max="8714" width="13.5703125" style="2" customWidth="1"/>
    <col min="8715" max="8715" width="7.28515625" style="2" customWidth="1"/>
    <col min="8716" max="8960" width="9.140625" style="2"/>
    <col min="8961" max="8961" width="4" style="2" customWidth="1"/>
    <col min="8962" max="8962" width="30.140625" style="2" customWidth="1"/>
    <col min="8963" max="8964" width="15.42578125" style="2" customWidth="1"/>
    <col min="8965" max="8965" width="13.7109375" style="2" customWidth="1"/>
    <col min="8966" max="8966" width="16.28515625" style="2" customWidth="1"/>
    <col min="8967" max="8967" width="13.5703125" style="2" customWidth="1"/>
    <col min="8968" max="8968" width="14" style="2" customWidth="1"/>
    <col min="8969" max="8969" width="13.7109375" style="2" customWidth="1"/>
    <col min="8970" max="8970" width="13.5703125" style="2" customWidth="1"/>
    <col min="8971" max="8971" width="7.28515625" style="2" customWidth="1"/>
    <col min="8972" max="9216" width="9.140625" style="2"/>
    <col min="9217" max="9217" width="4" style="2" customWidth="1"/>
    <col min="9218" max="9218" width="30.140625" style="2" customWidth="1"/>
    <col min="9219" max="9220" width="15.42578125" style="2" customWidth="1"/>
    <col min="9221" max="9221" width="13.7109375" style="2" customWidth="1"/>
    <col min="9222" max="9222" width="16.28515625" style="2" customWidth="1"/>
    <col min="9223" max="9223" width="13.5703125" style="2" customWidth="1"/>
    <col min="9224" max="9224" width="14" style="2" customWidth="1"/>
    <col min="9225" max="9225" width="13.7109375" style="2" customWidth="1"/>
    <col min="9226" max="9226" width="13.5703125" style="2" customWidth="1"/>
    <col min="9227" max="9227" width="7.28515625" style="2" customWidth="1"/>
    <col min="9228" max="9472" width="9.140625" style="2"/>
    <col min="9473" max="9473" width="4" style="2" customWidth="1"/>
    <col min="9474" max="9474" width="30.140625" style="2" customWidth="1"/>
    <col min="9475" max="9476" width="15.42578125" style="2" customWidth="1"/>
    <col min="9477" max="9477" width="13.7109375" style="2" customWidth="1"/>
    <col min="9478" max="9478" width="16.28515625" style="2" customWidth="1"/>
    <col min="9479" max="9479" width="13.5703125" style="2" customWidth="1"/>
    <col min="9480" max="9480" width="14" style="2" customWidth="1"/>
    <col min="9481" max="9481" width="13.7109375" style="2" customWidth="1"/>
    <col min="9482" max="9482" width="13.5703125" style="2" customWidth="1"/>
    <col min="9483" max="9483" width="7.28515625" style="2" customWidth="1"/>
    <col min="9484" max="9728" width="9.140625" style="2"/>
    <col min="9729" max="9729" width="4" style="2" customWidth="1"/>
    <col min="9730" max="9730" width="30.140625" style="2" customWidth="1"/>
    <col min="9731" max="9732" width="15.42578125" style="2" customWidth="1"/>
    <col min="9733" max="9733" width="13.7109375" style="2" customWidth="1"/>
    <col min="9734" max="9734" width="16.28515625" style="2" customWidth="1"/>
    <col min="9735" max="9735" width="13.5703125" style="2" customWidth="1"/>
    <col min="9736" max="9736" width="14" style="2" customWidth="1"/>
    <col min="9737" max="9737" width="13.7109375" style="2" customWidth="1"/>
    <col min="9738" max="9738" width="13.5703125" style="2" customWidth="1"/>
    <col min="9739" max="9739" width="7.28515625" style="2" customWidth="1"/>
    <col min="9740" max="9984" width="9.140625" style="2"/>
    <col min="9985" max="9985" width="4" style="2" customWidth="1"/>
    <col min="9986" max="9986" width="30.140625" style="2" customWidth="1"/>
    <col min="9987" max="9988" width="15.42578125" style="2" customWidth="1"/>
    <col min="9989" max="9989" width="13.7109375" style="2" customWidth="1"/>
    <col min="9990" max="9990" width="16.28515625" style="2" customWidth="1"/>
    <col min="9991" max="9991" width="13.5703125" style="2" customWidth="1"/>
    <col min="9992" max="9992" width="14" style="2" customWidth="1"/>
    <col min="9993" max="9993" width="13.7109375" style="2" customWidth="1"/>
    <col min="9994" max="9994" width="13.5703125" style="2" customWidth="1"/>
    <col min="9995" max="9995" width="7.28515625" style="2" customWidth="1"/>
    <col min="9996" max="10240" width="9.140625" style="2"/>
    <col min="10241" max="10241" width="4" style="2" customWidth="1"/>
    <col min="10242" max="10242" width="30.140625" style="2" customWidth="1"/>
    <col min="10243" max="10244" width="15.42578125" style="2" customWidth="1"/>
    <col min="10245" max="10245" width="13.7109375" style="2" customWidth="1"/>
    <col min="10246" max="10246" width="16.28515625" style="2" customWidth="1"/>
    <col min="10247" max="10247" width="13.5703125" style="2" customWidth="1"/>
    <col min="10248" max="10248" width="14" style="2" customWidth="1"/>
    <col min="10249" max="10249" width="13.7109375" style="2" customWidth="1"/>
    <col min="10250" max="10250" width="13.5703125" style="2" customWidth="1"/>
    <col min="10251" max="10251" width="7.28515625" style="2" customWidth="1"/>
    <col min="10252" max="10496" width="9.140625" style="2"/>
    <col min="10497" max="10497" width="4" style="2" customWidth="1"/>
    <col min="10498" max="10498" width="30.140625" style="2" customWidth="1"/>
    <col min="10499" max="10500" width="15.42578125" style="2" customWidth="1"/>
    <col min="10501" max="10501" width="13.7109375" style="2" customWidth="1"/>
    <col min="10502" max="10502" width="16.28515625" style="2" customWidth="1"/>
    <col min="10503" max="10503" width="13.5703125" style="2" customWidth="1"/>
    <col min="10504" max="10504" width="14" style="2" customWidth="1"/>
    <col min="10505" max="10505" width="13.7109375" style="2" customWidth="1"/>
    <col min="10506" max="10506" width="13.5703125" style="2" customWidth="1"/>
    <col min="10507" max="10507" width="7.28515625" style="2" customWidth="1"/>
    <col min="10508" max="10752" width="9.140625" style="2"/>
    <col min="10753" max="10753" width="4" style="2" customWidth="1"/>
    <col min="10754" max="10754" width="30.140625" style="2" customWidth="1"/>
    <col min="10755" max="10756" width="15.42578125" style="2" customWidth="1"/>
    <col min="10757" max="10757" width="13.7109375" style="2" customWidth="1"/>
    <col min="10758" max="10758" width="16.28515625" style="2" customWidth="1"/>
    <col min="10759" max="10759" width="13.5703125" style="2" customWidth="1"/>
    <col min="10760" max="10760" width="14" style="2" customWidth="1"/>
    <col min="10761" max="10761" width="13.7109375" style="2" customWidth="1"/>
    <col min="10762" max="10762" width="13.5703125" style="2" customWidth="1"/>
    <col min="10763" max="10763" width="7.28515625" style="2" customWidth="1"/>
    <col min="10764" max="11008" width="9.140625" style="2"/>
    <col min="11009" max="11009" width="4" style="2" customWidth="1"/>
    <col min="11010" max="11010" width="30.140625" style="2" customWidth="1"/>
    <col min="11011" max="11012" width="15.42578125" style="2" customWidth="1"/>
    <col min="11013" max="11013" width="13.7109375" style="2" customWidth="1"/>
    <col min="11014" max="11014" width="16.28515625" style="2" customWidth="1"/>
    <col min="11015" max="11015" width="13.5703125" style="2" customWidth="1"/>
    <col min="11016" max="11016" width="14" style="2" customWidth="1"/>
    <col min="11017" max="11017" width="13.7109375" style="2" customWidth="1"/>
    <col min="11018" max="11018" width="13.5703125" style="2" customWidth="1"/>
    <col min="11019" max="11019" width="7.28515625" style="2" customWidth="1"/>
    <col min="11020" max="11264" width="9.140625" style="2"/>
    <col min="11265" max="11265" width="4" style="2" customWidth="1"/>
    <col min="11266" max="11266" width="30.140625" style="2" customWidth="1"/>
    <col min="11267" max="11268" width="15.42578125" style="2" customWidth="1"/>
    <col min="11269" max="11269" width="13.7109375" style="2" customWidth="1"/>
    <col min="11270" max="11270" width="16.28515625" style="2" customWidth="1"/>
    <col min="11271" max="11271" width="13.5703125" style="2" customWidth="1"/>
    <col min="11272" max="11272" width="14" style="2" customWidth="1"/>
    <col min="11273" max="11273" width="13.7109375" style="2" customWidth="1"/>
    <col min="11274" max="11274" width="13.5703125" style="2" customWidth="1"/>
    <col min="11275" max="11275" width="7.28515625" style="2" customWidth="1"/>
    <col min="11276" max="11520" width="9.140625" style="2"/>
    <col min="11521" max="11521" width="4" style="2" customWidth="1"/>
    <col min="11522" max="11522" width="30.140625" style="2" customWidth="1"/>
    <col min="11523" max="11524" width="15.42578125" style="2" customWidth="1"/>
    <col min="11525" max="11525" width="13.7109375" style="2" customWidth="1"/>
    <col min="11526" max="11526" width="16.28515625" style="2" customWidth="1"/>
    <col min="11527" max="11527" width="13.5703125" style="2" customWidth="1"/>
    <col min="11528" max="11528" width="14" style="2" customWidth="1"/>
    <col min="11529" max="11529" width="13.7109375" style="2" customWidth="1"/>
    <col min="11530" max="11530" width="13.5703125" style="2" customWidth="1"/>
    <col min="11531" max="11531" width="7.28515625" style="2" customWidth="1"/>
    <col min="11532" max="11776" width="9.140625" style="2"/>
    <col min="11777" max="11777" width="4" style="2" customWidth="1"/>
    <col min="11778" max="11778" width="30.140625" style="2" customWidth="1"/>
    <col min="11779" max="11780" width="15.42578125" style="2" customWidth="1"/>
    <col min="11781" max="11781" width="13.7109375" style="2" customWidth="1"/>
    <col min="11782" max="11782" width="16.28515625" style="2" customWidth="1"/>
    <col min="11783" max="11783" width="13.5703125" style="2" customWidth="1"/>
    <col min="11784" max="11784" width="14" style="2" customWidth="1"/>
    <col min="11785" max="11785" width="13.7109375" style="2" customWidth="1"/>
    <col min="11786" max="11786" width="13.5703125" style="2" customWidth="1"/>
    <col min="11787" max="11787" width="7.28515625" style="2" customWidth="1"/>
    <col min="11788" max="12032" width="9.140625" style="2"/>
    <col min="12033" max="12033" width="4" style="2" customWidth="1"/>
    <col min="12034" max="12034" width="30.140625" style="2" customWidth="1"/>
    <col min="12035" max="12036" width="15.42578125" style="2" customWidth="1"/>
    <col min="12037" max="12037" width="13.7109375" style="2" customWidth="1"/>
    <col min="12038" max="12038" width="16.28515625" style="2" customWidth="1"/>
    <col min="12039" max="12039" width="13.5703125" style="2" customWidth="1"/>
    <col min="12040" max="12040" width="14" style="2" customWidth="1"/>
    <col min="12041" max="12041" width="13.7109375" style="2" customWidth="1"/>
    <col min="12042" max="12042" width="13.5703125" style="2" customWidth="1"/>
    <col min="12043" max="12043" width="7.28515625" style="2" customWidth="1"/>
    <col min="12044" max="12288" width="9.140625" style="2"/>
    <col min="12289" max="12289" width="4" style="2" customWidth="1"/>
    <col min="12290" max="12290" width="30.140625" style="2" customWidth="1"/>
    <col min="12291" max="12292" width="15.42578125" style="2" customWidth="1"/>
    <col min="12293" max="12293" width="13.7109375" style="2" customWidth="1"/>
    <col min="12294" max="12294" width="16.28515625" style="2" customWidth="1"/>
    <col min="12295" max="12295" width="13.5703125" style="2" customWidth="1"/>
    <col min="12296" max="12296" width="14" style="2" customWidth="1"/>
    <col min="12297" max="12297" width="13.7109375" style="2" customWidth="1"/>
    <col min="12298" max="12298" width="13.5703125" style="2" customWidth="1"/>
    <col min="12299" max="12299" width="7.28515625" style="2" customWidth="1"/>
    <col min="12300" max="12544" width="9.140625" style="2"/>
    <col min="12545" max="12545" width="4" style="2" customWidth="1"/>
    <col min="12546" max="12546" width="30.140625" style="2" customWidth="1"/>
    <col min="12547" max="12548" width="15.42578125" style="2" customWidth="1"/>
    <col min="12549" max="12549" width="13.7109375" style="2" customWidth="1"/>
    <col min="12550" max="12550" width="16.28515625" style="2" customWidth="1"/>
    <col min="12551" max="12551" width="13.5703125" style="2" customWidth="1"/>
    <col min="12552" max="12552" width="14" style="2" customWidth="1"/>
    <col min="12553" max="12553" width="13.7109375" style="2" customWidth="1"/>
    <col min="12554" max="12554" width="13.5703125" style="2" customWidth="1"/>
    <col min="12555" max="12555" width="7.28515625" style="2" customWidth="1"/>
    <col min="12556" max="12800" width="9.140625" style="2"/>
    <col min="12801" max="12801" width="4" style="2" customWidth="1"/>
    <col min="12802" max="12802" width="30.140625" style="2" customWidth="1"/>
    <col min="12803" max="12804" width="15.42578125" style="2" customWidth="1"/>
    <col min="12805" max="12805" width="13.7109375" style="2" customWidth="1"/>
    <col min="12806" max="12806" width="16.28515625" style="2" customWidth="1"/>
    <col min="12807" max="12807" width="13.5703125" style="2" customWidth="1"/>
    <col min="12808" max="12808" width="14" style="2" customWidth="1"/>
    <col min="12809" max="12809" width="13.7109375" style="2" customWidth="1"/>
    <col min="12810" max="12810" width="13.5703125" style="2" customWidth="1"/>
    <col min="12811" max="12811" width="7.28515625" style="2" customWidth="1"/>
    <col min="12812" max="13056" width="9.140625" style="2"/>
    <col min="13057" max="13057" width="4" style="2" customWidth="1"/>
    <col min="13058" max="13058" width="30.140625" style="2" customWidth="1"/>
    <col min="13059" max="13060" width="15.42578125" style="2" customWidth="1"/>
    <col min="13061" max="13061" width="13.7109375" style="2" customWidth="1"/>
    <col min="13062" max="13062" width="16.28515625" style="2" customWidth="1"/>
    <col min="13063" max="13063" width="13.5703125" style="2" customWidth="1"/>
    <col min="13064" max="13064" width="14" style="2" customWidth="1"/>
    <col min="13065" max="13065" width="13.7109375" style="2" customWidth="1"/>
    <col min="13066" max="13066" width="13.5703125" style="2" customWidth="1"/>
    <col min="13067" max="13067" width="7.28515625" style="2" customWidth="1"/>
    <col min="13068" max="13312" width="9.140625" style="2"/>
    <col min="13313" max="13313" width="4" style="2" customWidth="1"/>
    <col min="13314" max="13314" width="30.140625" style="2" customWidth="1"/>
    <col min="13315" max="13316" width="15.42578125" style="2" customWidth="1"/>
    <col min="13317" max="13317" width="13.7109375" style="2" customWidth="1"/>
    <col min="13318" max="13318" width="16.28515625" style="2" customWidth="1"/>
    <col min="13319" max="13319" width="13.5703125" style="2" customWidth="1"/>
    <col min="13320" max="13320" width="14" style="2" customWidth="1"/>
    <col min="13321" max="13321" width="13.7109375" style="2" customWidth="1"/>
    <col min="13322" max="13322" width="13.5703125" style="2" customWidth="1"/>
    <col min="13323" max="13323" width="7.28515625" style="2" customWidth="1"/>
    <col min="13324" max="13568" width="9.140625" style="2"/>
    <col min="13569" max="13569" width="4" style="2" customWidth="1"/>
    <col min="13570" max="13570" width="30.140625" style="2" customWidth="1"/>
    <col min="13571" max="13572" width="15.42578125" style="2" customWidth="1"/>
    <col min="13573" max="13573" width="13.7109375" style="2" customWidth="1"/>
    <col min="13574" max="13574" width="16.28515625" style="2" customWidth="1"/>
    <col min="13575" max="13575" width="13.5703125" style="2" customWidth="1"/>
    <col min="13576" max="13576" width="14" style="2" customWidth="1"/>
    <col min="13577" max="13577" width="13.7109375" style="2" customWidth="1"/>
    <col min="13578" max="13578" width="13.5703125" style="2" customWidth="1"/>
    <col min="13579" max="13579" width="7.28515625" style="2" customWidth="1"/>
    <col min="13580" max="13824" width="9.140625" style="2"/>
    <col min="13825" max="13825" width="4" style="2" customWidth="1"/>
    <col min="13826" max="13826" width="30.140625" style="2" customWidth="1"/>
    <col min="13827" max="13828" width="15.42578125" style="2" customWidth="1"/>
    <col min="13829" max="13829" width="13.7109375" style="2" customWidth="1"/>
    <col min="13830" max="13830" width="16.28515625" style="2" customWidth="1"/>
    <col min="13831" max="13831" width="13.5703125" style="2" customWidth="1"/>
    <col min="13832" max="13832" width="14" style="2" customWidth="1"/>
    <col min="13833" max="13833" width="13.7109375" style="2" customWidth="1"/>
    <col min="13834" max="13834" width="13.5703125" style="2" customWidth="1"/>
    <col min="13835" max="13835" width="7.28515625" style="2" customWidth="1"/>
    <col min="13836" max="14080" width="9.140625" style="2"/>
    <col min="14081" max="14081" width="4" style="2" customWidth="1"/>
    <col min="14082" max="14082" width="30.140625" style="2" customWidth="1"/>
    <col min="14083" max="14084" width="15.42578125" style="2" customWidth="1"/>
    <col min="14085" max="14085" width="13.7109375" style="2" customWidth="1"/>
    <col min="14086" max="14086" width="16.28515625" style="2" customWidth="1"/>
    <col min="14087" max="14087" width="13.5703125" style="2" customWidth="1"/>
    <col min="14088" max="14088" width="14" style="2" customWidth="1"/>
    <col min="14089" max="14089" width="13.7109375" style="2" customWidth="1"/>
    <col min="14090" max="14090" width="13.5703125" style="2" customWidth="1"/>
    <col min="14091" max="14091" width="7.28515625" style="2" customWidth="1"/>
    <col min="14092" max="14336" width="9.140625" style="2"/>
    <col min="14337" max="14337" width="4" style="2" customWidth="1"/>
    <col min="14338" max="14338" width="30.140625" style="2" customWidth="1"/>
    <col min="14339" max="14340" width="15.42578125" style="2" customWidth="1"/>
    <col min="14341" max="14341" width="13.7109375" style="2" customWidth="1"/>
    <col min="14342" max="14342" width="16.28515625" style="2" customWidth="1"/>
    <col min="14343" max="14343" width="13.5703125" style="2" customWidth="1"/>
    <col min="14344" max="14344" width="14" style="2" customWidth="1"/>
    <col min="14345" max="14345" width="13.7109375" style="2" customWidth="1"/>
    <col min="14346" max="14346" width="13.5703125" style="2" customWidth="1"/>
    <col min="14347" max="14347" width="7.28515625" style="2" customWidth="1"/>
    <col min="14348" max="14592" width="9.140625" style="2"/>
    <col min="14593" max="14593" width="4" style="2" customWidth="1"/>
    <col min="14594" max="14594" width="30.140625" style="2" customWidth="1"/>
    <col min="14595" max="14596" width="15.42578125" style="2" customWidth="1"/>
    <col min="14597" max="14597" width="13.7109375" style="2" customWidth="1"/>
    <col min="14598" max="14598" width="16.28515625" style="2" customWidth="1"/>
    <col min="14599" max="14599" width="13.5703125" style="2" customWidth="1"/>
    <col min="14600" max="14600" width="14" style="2" customWidth="1"/>
    <col min="14601" max="14601" width="13.7109375" style="2" customWidth="1"/>
    <col min="14602" max="14602" width="13.5703125" style="2" customWidth="1"/>
    <col min="14603" max="14603" width="7.28515625" style="2" customWidth="1"/>
    <col min="14604" max="14848" width="9.140625" style="2"/>
    <col min="14849" max="14849" width="4" style="2" customWidth="1"/>
    <col min="14850" max="14850" width="30.140625" style="2" customWidth="1"/>
    <col min="14851" max="14852" width="15.42578125" style="2" customWidth="1"/>
    <col min="14853" max="14853" width="13.7109375" style="2" customWidth="1"/>
    <col min="14854" max="14854" width="16.28515625" style="2" customWidth="1"/>
    <col min="14855" max="14855" width="13.5703125" style="2" customWidth="1"/>
    <col min="14856" max="14856" width="14" style="2" customWidth="1"/>
    <col min="14857" max="14857" width="13.7109375" style="2" customWidth="1"/>
    <col min="14858" max="14858" width="13.5703125" style="2" customWidth="1"/>
    <col min="14859" max="14859" width="7.28515625" style="2" customWidth="1"/>
    <col min="14860" max="15104" width="9.140625" style="2"/>
    <col min="15105" max="15105" width="4" style="2" customWidth="1"/>
    <col min="15106" max="15106" width="30.140625" style="2" customWidth="1"/>
    <col min="15107" max="15108" width="15.42578125" style="2" customWidth="1"/>
    <col min="15109" max="15109" width="13.7109375" style="2" customWidth="1"/>
    <col min="15110" max="15110" width="16.28515625" style="2" customWidth="1"/>
    <col min="15111" max="15111" width="13.5703125" style="2" customWidth="1"/>
    <col min="15112" max="15112" width="14" style="2" customWidth="1"/>
    <col min="15113" max="15113" width="13.7109375" style="2" customWidth="1"/>
    <col min="15114" max="15114" width="13.5703125" style="2" customWidth="1"/>
    <col min="15115" max="15115" width="7.28515625" style="2" customWidth="1"/>
    <col min="15116" max="15360" width="9.140625" style="2"/>
    <col min="15361" max="15361" width="4" style="2" customWidth="1"/>
    <col min="15362" max="15362" width="30.140625" style="2" customWidth="1"/>
    <col min="15363" max="15364" width="15.42578125" style="2" customWidth="1"/>
    <col min="15365" max="15365" width="13.7109375" style="2" customWidth="1"/>
    <col min="15366" max="15366" width="16.28515625" style="2" customWidth="1"/>
    <col min="15367" max="15367" width="13.5703125" style="2" customWidth="1"/>
    <col min="15368" max="15368" width="14" style="2" customWidth="1"/>
    <col min="15369" max="15369" width="13.7109375" style="2" customWidth="1"/>
    <col min="15370" max="15370" width="13.5703125" style="2" customWidth="1"/>
    <col min="15371" max="15371" width="7.28515625" style="2" customWidth="1"/>
    <col min="15372" max="15616" width="9.140625" style="2"/>
    <col min="15617" max="15617" width="4" style="2" customWidth="1"/>
    <col min="15618" max="15618" width="30.140625" style="2" customWidth="1"/>
    <col min="15619" max="15620" width="15.42578125" style="2" customWidth="1"/>
    <col min="15621" max="15621" width="13.7109375" style="2" customWidth="1"/>
    <col min="15622" max="15622" width="16.28515625" style="2" customWidth="1"/>
    <col min="15623" max="15623" width="13.5703125" style="2" customWidth="1"/>
    <col min="15624" max="15624" width="14" style="2" customWidth="1"/>
    <col min="15625" max="15625" width="13.7109375" style="2" customWidth="1"/>
    <col min="15626" max="15626" width="13.5703125" style="2" customWidth="1"/>
    <col min="15627" max="15627" width="7.28515625" style="2" customWidth="1"/>
    <col min="15628" max="15872" width="9.140625" style="2"/>
    <col min="15873" max="15873" width="4" style="2" customWidth="1"/>
    <col min="15874" max="15874" width="30.140625" style="2" customWidth="1"/>
    <col min="15875" max="15876" width="15.42578125" style="2" customWidth="1"/>
    <col min="15877" max="15877" width="13.7109375" style="2" customWidth="1"/>
    <col min="15878" max="15878" width="16.28515625" style="2" customWidth="1"/>
    <col min="15879" max="15879" width="13.5703125" style="2" customWidth="1"/>
    <col min="15880" max="15880" width="14" style="2" customWidth="1"/>
    <col min="15881" max="15881" width="13.7109375" style="2" customWidth="1"/>
    <col min="15882" max="15882" width="13.5703125" style="2" customWidth="1"/>
    <col min="15883" max="15883" width="7.28515625" style="2" customWidth="1"/>
    <col min="15884" max="16128" width="9.140625" style="2"/>
    <col min="16129" max="16129" width="4" style="2" customWidth="1"/>
    <col min="16130" max="16130" width="30.140625" style="2" customWidth="1"/>
    <col min="16131" max="16132" width="15.42578125" style="2" customWidth="1"/>
    <col min="16133" max="16133" width="13.7109375" style="2" customWidth="1"/>
    <col min="16134" max="16134" width="16.28515625" style="2" customWidth="1"/>
    <col min="16135" max="16135" width="13.5703125" style="2" customWidth="1"/>
    <col min="16136" max="16136" width="14" style="2" customWidth="1"/>
    <col min="16137" max="16137" width="13.7109375" style="2" customWidth="1"/>
    <col min="16138" max="16138" width="13.5703125" style="2" customWidth="1"/>
    <col min="16139" max="16139" width="7.28515625" style="2" customWidth="1"/>
    <col min="16140" max="16384" width="9.140625" style="2"/>
  </cols>
  <sheetData>
    <row r="1" spans="1:10" ht="15.75" x14ac:dyDescent="0.25">
      <c r="A1" s="16"/>
      <c r="B1" s="17"/>
      <c r="C1" s="18"/>
      <c r="D1" s="18"/>
      <c r="E1" s="18"/>
      <c r="J1" s="19" t="s">
        <v>24</v>
      </c>
    </row>
    <row r="2" spans="1:10" ht="15.75" x14ac:dyDescent="0.25">
      <c r="A2" s="486" t="s">
        <v>1323</v>
      </c>
      <c r="B2" s="486"/>
      <c r="C2" s="486"/>
      <c r="D2" s="486"/>
      <c r="E2" s="486"/>
      <c r="F2" s="486"/>
      <c r="G2" s="486"/>
      <c r="H2" s="486"/>
      <c r="I2" s="486"/>
      <c r="J2" s="486"/>
    </row>
    <row r="3" spans="1:10" ht="33" customHeight="1" x14ac:dyDescent="0.25">
      <c r="A3" s="427" t="s">
        <v>1</v>
      </c>
      <c r="B3" s="427" t="s">
        <v>25</v>
      </c>
      <c r="C3" s="427" t="s">
        <v>26</v>
      </c>
      <c r="D3" s="487" t="s">
        <v>27</v>
      </c>
      <c r="E3" s="488"/>
      <c r="F3" s="489" t="s">
        <v>28</v>
      </c>
      <c r="G3" s="490"/>
      <c r="H3" s="491"/>
      <c r="I3" s="489" t="s">
        <v>29</v>
      </c>
      <c r="J3" s="491"/>
    </row>
    <row r="4" spans="1:10" ht="15" x14ac:dyDescent="0.25">
      <c r="A4" s="429"/>
      <c r="B4" s="429"/>
      <c r="C4" s="429"/>
      <c r="D4" s="3" t="s">
        <v>9</v>
      </c>
      <c r="E4" s="3" t="s">
        <v>10</v>
      </c>
      <c r="F4" s="3" t="s">
        <v>30</v>
      </c>
      <c r="G4" s="22" t="s">
        <v>31</v>
      </c>
      <c r="H4" s="22" t="s">
        <v>32</v>
      </c>
      <c r="I4" s="22" t="s">
        <v>9</v>
      </c>
      <c r="J4" s="22" t="s">
        <v>10</v>
      </c>
    </row>
    <row r="5" spans="1:10" s="6" customFormat="1" ht="15" x14ac:dyDescent="0.25">
      <c r="A5" s="4">
        <v>1</v>
      </c>
      <c r="B5" s="5">
        <v>2</v>
      </c>
      <c r="C5" s="5">
        <v>3</v>
      </c>
      <c r="D5" s="5">
        <v>4</v>
      </c>
      <c r="E5" s="5">
        <v>5</v>
      </c>
      <c r="F5" s="5">
        <v>6</v>
      </c>
      <c r="G5" s="4">
        <v>7</v>
      </c>
      <c r="H5" s="4">
        <v>8</v>
      </c>
      <c r="I5" s="4">
        <v>9</v>
      </c>
      <c r="J5" s="4">
        <v>10</v>
      </c>
    </row>
    <row r="6" spans="1:10" ht="15.75" x14ac:dyDescent="0.25">
      <c r="A6" s="26"/>
      <c r="B6" s="492" t="s">
        <v>33</v>
      </c>
      <c r="C6" s="493"/>
      <c r="D6" s="493"/>
      <c r="E6" s="493"/>
      <c r="F6" s="493"/>
      <c r="G6" s="493"/>
      <c r="H6" s="493"/>
      <c r="I6" s="493"/>
      <c r="J6" s="494"/>
    </row>
    <row r="7" spans="1:10" ht="48" customHeight="1" x14ac:dyDescent="0.25">
      <c r="A7" s="26"/>
      <c r="B7" s="495" t="s">
        <v>875</v>
      </c>
      <c r="C7" s="496"/>
      <c r="D7" s="496"/>
      <c r="E7" s="496"/>
      <c r="F7" s="496"/>
      <c r="G7" s="496"/>
      <c r="H7" s="496"/>
      <c r="I7" s="496"/>
      <c r="J7" s="497"/>
    </row>
    <row r="8" spans="1:10" ht="15.75" x14ac:dyDescent="0.25">
      <c r="A8" s="26"/>
      <c r="B8" s="498" t="s">
        <v>34</v>
      </c>
      <c r="C8" s="496"/>
      <c r="D8" s="496"/>
      <c r="E8" s="496"/>
      <c r="F8" s="496"/>
      <c r="G8" s="496"/>
      <c r="H8" s="496"/>
      <c r="I8" s="496"/>
      <c r="J8" s="497"/>
    </row>
    <row r="9" spans="1:10" ht="331.5" x14ac:dyDescent="0.25">
      <c r="A9" s="27" t="s">
        <v>11</v>
      </c>
      <c r="B9" s="248" t="s">
        <v>876</v>
      </c>
      <c r="C9" s="248" t="s">
        <v>877</v>
      </c>
      <c r="D9" s="28">
        <v>2860</v>
      </c>
      <c r="E9" s="28">
        <v>0</v>
      </c>
      <c r="F9" s="28" t="s">
        <v>151</v>
      </c>
      <c r="G9" s="28" t="s">
        <v>151</v>
      </c>
      <c r="H9" s="28" t="s">
        <v>151</v>
      </c>
      <c r="I9" s="249" t="s">
        <v>878</v>
      </c>
      <c r="J9" s="28" t="s">
        <v>151</v>
      </c>
    </row>
    <row r="10" spans="1:10" ht="102" customHeight="1" x14ac:dyDescent="0.25">
      <c r="A10" s="480" t="s">
        <v>36</v>
      </c>
      <c r="B10" s="482" t="s">
        <v>879</v>
      </c>
      <c r="C10" s="248" t="s">
        <v>880</v>
      </c>
      <c r="D10" s="28">
        <v>0</v>
      </c>
      <c r="E10" s="28">
        <v>0</v>
      </c>
      <c r="F10" s="28" t="s">
        <v>151</v>
      </c>
      <c r="G10" s="28" t="s">
        <v>151</v>
      </c>
      <c r="H10" s="28" t="s">
        <v>151</v>
      </c>
      <c r="I10" s="482" t="s">
        <v>882</v>
      </c>
      <c r="J10" s="484" t="s">
        <v>151</v>
      </c>
    </row>
    <row r="11" spans="1:10" ht="114.75" x14ac:dyDescent="0.25">
      <c r="A11" s="481"/>
      <c r="B11" s="483"/>
      <c r="C11" s="248" t="s">
        <v>881</v>
      </c>
      <c r="D11" s="28">
        <v>0</v>
      </c>
      <c r="E11" s="28">
        <v>0</v>
      </c>
      <c r="F11" s="28" t="s">
        <v>151</v>
      </c>
      <c r="G11" s="28" t="s">
        <v>151</v>
      </c>
      <c r="H11" s="28" t="s">
        <v>151</v>
      </c>
      <c r="I11" s="483"/>
      <c r="J11" s="485"/>
    </row>
    <row r="12" spans="1:10" ht="15.75" x14ac:dyDescent="0.25">
      <c r="A12" s="27"/>
      <c r="B12" s="499" t="s">
        <v>35</v>
      </c>
      <c r="C12" s="500"/>
      <c r="D12" s="500"/>
      <c r="E12" s="500"/>
      <c r="F12" s="500"/>
      <c r="G12" s="500"/>
      <c r="H12" s="500"/>
      <c r="I12" s="500"/>
      <c r="J12" s="501"/>
    </row>
    <row r="13" spans="1:10" ht="15" x14ac:dyDescent="0.25">
      <c r="A13" s="27" t="s">
        <v>11</v>
      </c>
      <c r="B13" s="27"/>
      <c r="C13" s="27"/>
      <c r="D13" s="28" t="s">
        <v>23</v>
      </c>
      <c r="E13" s="28" t="s">
        <v>23</v>
      </c>
      <c r="F13" s="27"/>
      <c r="G13" s="27"/>
      <c r="H13" s="27"/>
      <c r="I13" s="27"/>
      <c r="J13" s="28" t="s">
        <v>23</v>
      </c>
    </row>
    <row r="14" spans="1:10" ht="15" x14ac:dyDescent="0.25">
      <c r="A14" s="27" t="s">
        <v>36</v>
      </c>
      <c r="B14" s="27"/>
      <c r="C14" s="27"/>
      <c r="D14" s="28" t="s">
        <v>23</v>
      </c>
      <c r="E14" s="28" t="s">
        <v>23</v>
      </c>
      <c r="F14" s="27"/>
      <c r="G14" s="27"/>
      <c r="H14" s="27"/>
      <c r="I14" s="27"/>
      <c r="J14" s="28" t="s">
        <v>23</v>
      </c>
    </row>
    <row r="15" spans="1:10" ht="15" x14ac:dyDescent="0.25">
      <c r="A15" s="27"/>
      <c r="B15" s="27"/>
      <c r="C15" s="27"/>
      <c r="D15" s="27"/>
      <c r="E15" s="27"/>
      <c r="F15" s="27"/>
      <c r="G15" s="27"/>
      <c r="H15" s="27"/>
      <c r="I15" s="27"/>
      <c r="J15" s="27"/>
    </row>
    <row r="16" spans="1:10" ht="15" x14ac:dyDescent="0.25"/>
    <row r="17" spans="1:11" ht="15.75" hidden="1" x14ac:dyDescent="0.25">
      <c r="D17" s="14" t="e">
        <f>#REF!+#REF!</f>
        <v>#REF!</v>
      </c>
      <c r="E17" s="14"/>
      <c r="F17" s="14"/>
    </row>
    <row r="18" spans="1:11" ht="15.75" hidden="1" x14ac:dyDescent="0.25">
      <c r="D18" s="14" t="e">
        <f>#REF!+#REF!</f>
        <v>#REF!</v>
      </c>
      <c r="E18" s="14"/>
      <c r="F18" s="14"/>
    </row>
    <row r="19" spans="1:11" ht="15.75" hidden="1" x14ac:dyDescent="0.25">
      <c r="D19" s="14" t="e">
        <f>D17/D18*100</f>
        <v>#REF!</v>
      </c>
      <c r="E19" s="14"/>
      <c r="F19" s="14"/>
    </row>
    <row r="20" spans="1:11" ht="15" hidden="1" x14ac:dyDescent="0.25">
      <c r="D20" s="2">
        <v>34.200000000000003</v>
      </c>
    </row>
    <row r="21" spans="1:11" ht="57.75" customHeight="1" x14ac:dyDescent="0.25">
      <c r="A21" s="15"/>
      <c r="B21" s="502" t="s">
        <v>37</v>
      </c>
      <c r="C21" s="502"/>
      <c r="D21" s="502"/>
      <c r="E21" s="502"/>
      <c r="F21" s="502"/>
      <c r="G21" s="502"/>
      <c r="H21" s="502"/>
      <c r="I21" s="502"/>
      <c r="J21" s="502"/>
      <c r="K21" s="29"/>
    </row>
    <row r="22" spans="1:11" ht="15" x14ac:dyDescent="0.25">
      <c r="A22" s="15"/>
      <c r="B22" s="443"/>
      <c r="C22" s="443"/>
      <c r="D22" s="443"/>
      <c r="E22" s="443"/>
      <c r="F22" s="443"/>
    </row>
    <row r="23" spans="1:11" ht="29.25" customHeight="1" x14ac:dyDescent="0.25">
      <c r="B23" s="2" t="s">
        <v>1299</v>
      </c>
      <c r="F23" s="2" t="s">
        <v>1300</v>
      </c>
      <c r="G23" s="2" t="s">
        <v>1301</v>
      </c>
    </row>
  </sheetData>
  <mergeCells count="17">
    <mergeCell ref="B10:B11"/>
    <mergeCell ref="A10:A11"/>
    <mergeCell ref="I10:I11"/>
    <mergeCell ref="J10:J11"/>
    <mergeCell ref="B22:F22"/>
    <mergeCell ref="A2:J2"/>
    <mergeCell ref="A3:A4"/>
    <mergeCell ref="B3:B4"/>
    <mergeCell ref="C3:C4"/>
    <mergeCell ref="D3:E3"/>
    <mergeCell ref="F3:H3"/>
    <mergeCell ref="I3:J3"/>
    <mergeCell ref="B6:J6"/>
    <mergeCell ref="B7:J7"/>
    <mergeCell ref="B8:J8"/>
    <mergeCell ref="B12:J12"/>
    <mergeCell ref="B21:J21"/>
  </mergeCells>
  <pageMargins left="0.7" right="0.7" top="0.75" bottom="0.75" header="0.3" footer="0.3"/>
  <pageSetup paperSize="9" scale="5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27"/>
  <sheetViews>
    <sheetView workbookViewId="0">
      <selection activeCell="A2" sqref="A2:G2"/>
    </sheetView>
  </sheetViews>
  <sheetFormatPr defaultRowHeight="15" outlineLevelCol="1" x14ac:dyDescent="0.25"/>
  <cols>
    <col min="1" max="1" width="5.42578125" style="15" customWidth="1"/>
    <col min="2" max="2" width="31.42578125" style="386" customWidth="1"/>
    <col min="3" max="3" width="47.140625" style="386" customWidth="1" outlineLevel="1"/>
    <col min="4" max="4" width="26.42578125" style="386" customWidth="1"/>
    <col min="5" max="5" width="17.42578125" style="386" customWidth="1"/>
    <col min="6" max="6" width="30.85546875" style="15" customWidth="1"/>
    <col min="7" max="7" width="45.5703125" style="386" customWidth="1"/>
    <col min="8" max="8" width="7.28515625" style="386" customWidth="1"/>
    <col min="9" max="16384" width="9.140625" style="386"/>
  </cols>
  <sheetData>
    <row r="1" spans="1:8" ht="15.75" x14ac:dyDescent="0.25">
      <c r="A1" s="384"/>
      <c r="B1" s="17"/>
      <c r="C1" s="385"/>
      <c r="D1" s="385"/>
      <c r="G1" s="387" t="s">
        <v>1267</v>
      </c>
    </row>
    <row r="2" spans="1:8" ht="15.75" x14ac:dyDescent="0.25">
      <c r="A2" s="486" t="s">
        <v>1298</v>
      </c>
      <c r="B2" s="486"/>
      <c r="C2" s="486"/>
      <c r="D2" s="486"/>
      <c r="E2" s="486"/>
      <c r="F2" s="486"/>
      <c r="G2" s="486"/>
    </row>
    <row r="3" spans="1:8" x14ac:dyDescent="0.25">
      <c r="A3" s="426" t="s">
        <v>1</v>
      </c>
      <c r="B3" s="426" t="s">
        <v>1261</v>
      </c>
      <c r="C3" s="426" t="s">
        <v>1262</v>
      </c>
      <c r="D3" s="427" t="s">
        <v>1263</v>
      </c>
      <c r="E3" s="503" t="s">
        <v>1264</v>
      </c>
      <c r="F3" s="503"/>
      <c r="G3" s="504" t="s">
        <v>1265</v>
      </c>
    </row>
    <row r="4" spans="1:8" x14ac:dyDescent="0.25">
      <c r="A4" s="426"/>
      <c r="B4" s="426"/>
      <c r="C4" s="426"/>
      <c r="D4" s="429"/>
      <c r="E4" s="368" t="s">
        <v>9</v>
      </c>
      <c r="F4" s="131" t="s">
        <v>10</v>
      </c>
      <c r="G4" s="505"/>
    </row>
    <row r="5" spans="1:8" s="6" customFormat="1" x14ac:dyDescent="0.25">
      <c r="A5" s="4">
        <v>1</v>
      </c>
      <c r="B5" s="369">
        <v>2</v>
      </c>
      <c r="C5" s="369">
        <v>3</v>
      </c>
      <c r="D5" s="369">
        <v>4</v>
      </c>
      <c r="E5" s="369">
        <v>5</v>
      </c>
      <c r="F5" s="4">
        <v>6</v>
      </c>
      <c r="G5" s="4">
        <v>7</v>
      </c>
    </row>
    <row r="6" spans="1:8" ht="15.75" x14ac:dyDescent="0.25">
      <c r="A6" s="26"/>
      <c r="B6" s="492" t="s">
        <v>1266</v>
      </c>
      <c r="C6" s="493"/>
      <c r="D6" s="493"/>
      <c r="E6" s="493"/>
      <c r="F6" s="493"/>
      <c r="G6" s="494"/>
    </row>
    <row r="7" spans="1:8" ht="15.75" x14ac:dyDescent="0.25">
      <c r="A7" s="509" t="s">
        <v>1283</v>
      </c>
      <c r="B7" s="510"/>
      <c r="C7" s="510"/>
      <c r="D7" s="510"/>
      <c r="E7" s="510"/>
      <c r="F7" s="510"/>
      <c r="G7" s="511"/>
    </row>
    <row r="8" spans="1:8" ht="15.75" x14ac:dyDescent="0.25">
      <c r="A8" s="509" t="s">
        <v>1284</v>
      </c>
      <c r="B8" s="510"/>
      <c r="C8" s="510"/>
      <c r="D8" s="510"/>
      <c r="E8" s="510"/>
      <c r="F8" s="510"/>
      <c r="G8" s="511"/>
    </row>
    <row r="9" spans="1:8" ht="132" x14ac:dyDescent="0.25">
      <c r="A9" s="388" t="s">
        <v>1269</v>
      </c>
      <c r="B9" s="389" t="s">
        <v>1268</v>
      </c>
      <c r="C9" s="389" t="s">
        <v>1270</v>
      </c>
      <c r="D9" s="290" t="s">
        <v>918</v>
      </c>
      <c r="E9" s="370">
        <v>2017</v>
      </c>
      <c r="F9" s="390" t="s">
        <v>151</v>
      </c>
      <c r="G9" s="390" t="s">
        <v>151</v>
      </c>
    </row>
    <row r="10" spans="1:8" ht="48" x14ac:dyDescent="0.25">
      <c r="A10" s="388" t="s">
        <v>1271</v>
      </c>
      <c r="B10" s="389" t="str">
        <f>B9</f>
        <v xml:space="preserve">Постановление Правительства Республики Коми
</v>
      </c>
      <c r="C10" s="389" t="s">
        <v>1272</v>
      </c>
      <c r="D10" s="389" t="str">
        <f t="shared" ref="D10:E13" si="0">D9</f>
        <v>Министерство сельского хозяйства и потребительского рынка Республики Коми</v>
      </c>
      <c r="E10" s="370">
        <f t="shared" si="0"/>
        <v>2017</v>
      </c>
      <c r="F10" s="389" t="s">
        <v>1273</v>
      </c>
      <c r="G10" s="389" t="s">
        <v>1274</v>
      </c>
    </row>
    <row r="11" spans="1:8" ht="60" x14ac:dyDescent="0.25">
      <c r="A11" s="389" t="s">
        <v>1276</v>
      </c>
      <c r="B11" s="389" t="str">
        <f>B10</f>
        <v xml:space="preserve">Постановление Правительства Республики Коми
</v>
      </c>
      <c r="C11" s="389" t="s">
        <v>1275</v>
      </c>
      <c r="D11" s="389" t="str">
        <f t="shared" si="0"/>
        <v>Министерство сельского хозяйства и потребительского рынка Республики Коми</v>
      </c>
      <c r="E11" s="370">
        <f t="shared" si="0"/>
        <v>2017</v>
      </c>
      <c r="F11" s="389" t="s">
        <v>1277</v>
      </c>
      <c r="G11" s="389" t="s">
        <v>1278</v>
      </c>
    </row>
    <row r="12" spans="1:8" ht="120" x14ac:dyDescent="0.25">
      <c r="A12" s="389" t="s">
        <v>1280</v>
      </c>
      <c r="B12" s="389" t="str">
        <f>B11</f>
        <v xml:space="preserve">Постановление Правительства Республики Коми
</v>
      </c>
      <c r="C12" s="389" t="s">
        <v>1279</v>
      </c>
      <c r="D12" s="389" t="str">
        <f t="shared" si="0"/>
        <v>Министерство сельского хозяйства и потребительского рынка Республики Коми</v>
      </c>
      <c r="E12" s="370">
        <f t="shared" si="0"/>
        <v>2017</v>
      </c>
      <c r="F12" s="370" t="s">
        <v>151</v>
      </c>
      <c r="G12" s="370" t="s">
        <v>151</v>
      </c>
    </row>
    <row r="13" spans="1:8" ht="132" x14ac:dyDescent="0.25">
      <c r="A13" s="389" t="s">
        <v>1282</v>
      </c>
      <c r="B13" s="389" t="str">
        <f>B12</f>
        <v xml:space="preserve">Постановление Правительства Республики Коми
</v>
      </c>
      <c r="C13" s="389" t="s">
        <v>1281</v>
      </c>
      <c r="D13" s="389" t="str">
        <f t="shared" si="0"/>
        <v>Министерство сельского хозяйства и потребительского рынка Республики Коми</v>
      </c>
      <c r="E13" s="370">
        <f t="shared" si="0"/>
        <v>2017</v>
      </c>
      <c r="F13" s="370" t="s">
        <v>151</v>
      </c>
      <c r="G13" s="370" t="s">
        <v>151</v>
      </c>
    </row>
    <row r="14" spans="1:8" x14ac:dyDescent="0.25">
      <c r="A14" s="506" t="s">
        <v>229</v>
      </c>
      <c r="B14" s="512"/>
      <c r="C14" s="512"/>
      <c r="D14" s="512"/>
      <c r="E14" s="512"/>
      <c r="F14" s="512"/>
      <c r="G14" s="513"/>
    </row>
    <row r="15" spans="1:8" ht="132" x14ac:dyDescent="0.25">
      <c r="A15" s="391" t="s">
        <v>1285</v>
      </c>
      <c r="B15" s="389" t="str">
        <f>B9</f>
        <v xml:space="preserve">Постановление Правительства Республики Коми
</v>
      </c>
      <c r="C15" s="389" t="str">
        <f t="shared" ref="C15:G15" si="1">C9</f>
        <v xml:space="preserve">от 23 марта 2017 г. N 191 "О внесении изменений в постановление Правительства Республики Коми от 29 марта 2016 г. N 159 "О Порядке предоставления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источником финансового обеспечения которых являются субсидии из федерального бюджета" (в части изменения названия и приведения в соответствие с условиями предоставления субсидий федерального законодательства)
</v>
      </c>
      <c r="D15" s="389" t="str">
        <f t="shared" si="1"/>
        <v>Министерство сельского хозяйства и потребительского рынка Республики Коми</v>
      </c>
      <c r="E15" s="370">
        <f t="shared" si="1"/>
        <v>2017</v>
      </c>
      <c r="F15" s="389" t="str">
        <f t="shared" si="1"/>
        <v>_</v>
      </c>
      <c r="G15" s="389" t="str">
        <f t="shared" si="1"/>
        <v>_</v>
      </c>
      <c r="H15" s="29"/>
    </row>
    <row r="16" spans="1:8" ht="60" x14ac:dyDescent="0.25">
      <c r="A16" s="391" t="s">
        <v>1286</v>
      </c>
      <c r="B16" s="389" t="str">
        <f>B11</f>
        <v xml:space="preserve">Постановление Правительства Республики Коми
</v>
      </c>
      <c r="C16" s="389" t="str">
        <f t="shared" ref="C16:G16" si="2">C11</f>
        <v xml:space="preserve">от 9 февраля 2017 г. N 91 "О Порядке предоставления субсидий на содействие достижению целевых показателей региональных программ развития агропромышленного комплекса"
</v>
      </c>
      <c r="D16" s="389" t="str">
        <f t="shared" si="2"/>
        <v>Министерство сельского хозяйства и потребительского рынка Республики Коми</v>
      </c>
      <c r="E16" s="370">
        <f t="shared" si="2"/>
        <v>2017</v>
      </c>
      <c r="F16" s="389" t="str">
        <f t="shared" si="2"/>
        <v>июнь, август, декабрь 2017 г.</v>
      </c>
      <c r="G16" s="389" t="str">
        <f t="shared" si="2"/>
        <v xml:space="preserve">Внесены изменения: 
от 01.06.2017 N 297,
от 01.08.2017 N 415,
от 18.12.2017 N 665
</v>
      </c>
    </row>
    <row r="17" spans="1:7" ht="48" x14ac:dyDescent="0.25">
      <c r="A17" s="389" t="s">
        <v>1288</v>
      </c>
      <c r="B17" s="389" t="str">
        <f>B16</f>
        <v xml:space="preserve">Постановление Правительства Республики Коми
</v>
      </c>
      <c r="C17" s="389" t="s">
        <v>1287</v>
      </c>
      <c r="D17" s="389" t="str">
        <f>D16</f>
        <v>Министерство сельского хозяйства и потребительского рынка Республики Коми</v>
      </c>
      <c r="E17" s="370">
        <f>E16</f>
        <v>2017</v>
      </c>
      <c r="F17" s="389" t="s">
        <v>1289</v>
      </c>
      <c r="G17" s="389" t="s">
        <v>1290</v>
      </c>
    </row>
    <row r="18" spans="1:7" ht="120" x14ac:dyDescent="0.25">
      <c r="A18" s="389" t="s">
        <v>1292</v>
      </c>
      <c r="B18" s="389" t="str">
        <f>B17</f>
        <v xml:space="preserve">Постановление Правительства Республики Коми
</v>
      </c>
      <c r="C18" s="389" t="s">
        <v>1291</v>
      </c>
      <c r="D18" s="389" t="str">
        <f>D17</f>
        <v>Министерство сельского хозяйства и потребительского рынка Республики Коми</v>
      </c>
      <c r="E18" s="370">
        <f>E17</f>
        <v>2017</v>
      </c>
      <c r="F18" s="370" t="s">
        <v>151</v>
      </c>
      <c r="G18" s="370" t="s">
        <v>151</v>
      </c>
    </row>
    <row r="19" spans="1:7" ht="132" x14ac:dyDescent="0.25">
      <c r="A19" s="389" t="s">
        <v>1293</v>
      </c>
      <c r="B19" s="389" t="str">
        <f>B13</f>
        <v xml:space="preserve">Постановление Правительства Республики Коми
</v>
      </c>
      <c r="C19" s="389" t="str">
        <f t="shared" ref="C19:G19" si="3">C13</f>
        <v xml:space="preserve">От 1 февраля 2017 г. N 60 "О внесении изменений в постановление Правительства Республики Коми от 24 декабря 2012 г. N 576 "О мерах по реализации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(в части изменений условий отдельных направлений господдержки и приведения в соответствие с федеральным законодательством)
</v>
      </c>
      <c r="D19" s="389" t="str">
        <f t="shared" si="3"/>
        <v>Министерство сельского хозяйства и потребительского рынка Республики Коми</v>
      </c>
      <c r="E19" s="370">
        <f t="shared" si="3"/>
        <v>2017</v>
      </c>
      <c r="F19" s="370" t="str">
        <f t="shared" si="3"/>
        <v>_</v>
      </c>
      <c r="G19" s="370" t="str">
        <f t="shared" si="3"/>
        <v>_</v>
      </c>
    </row>
    <row r="20" spans="1:7" x14ac:dyDescent="0.25">
      <c r="A20" s="506" t="s">
        <v>261</v>
      </c>
      <c r="B20" s="507"/>
      <c r="C20" s="507"/>
      <c r="D20" s="507"/>
      <c r="E20" s="507"/>
      <c r="F20" s="507"/>
      <c r="G20" s="508"/>
    </row>
    <row r="21" spans="1:7" ht="60" x14ac:dyDescent="0.25">
      <c r="A21" s="389" t="s">
        <v>1294</v>
      </c>
      <c r="B21" s="389" t="str">
        <f>B11</f>
        <v xml:space="preserve">Постановление Правительства Республики Коми
</v>
      </c>
      <c r="C21" s="389" t="str">
        <f t="shared" ref="C21:G21" si="4">C11</f>
        <v xml:space="preserve">от 9 февраля 2017 г. N 91 "О Порядке предоставления субсидий на содействие достижению целевых показателей региональных программ развития агропромышленного комплекса"
</v>
      </c>
      <c r="D21" s="389" t="str">
        <f t="shared" si="4"/>
        <v>Министерство сельского хозяйства и потребительского рынка Республики Коми</v>
      </c>
      <c r="E21" s="370">
        <f t="shared" si="4"/>
        <v>2017</v>
      </c>
      <c r="F21" s="389" t="str">
        <f t="shared" si="4"/>
        <v>июнь, август, декабрь 2017 г.</v>
      </c>
      <c r="G21" s="389" t="str">
        <f t="shared" si="4"/>
        <v xml:space="preserve">Внесены изменения: 
от 01.06.2017 N 297,
от 01.08.2017 N 415,
от 18.12.2017 N 665
</v>
      </c>
    </row>
    <row r="22" spans="1:7" ht="132" x14ac:dyDescent="0.25">
      <c r="A22" s="389" t="s">
        <v>1295</v>
      </c>
      <c r="B22" s="389" t="str">
        <f>B19</f>
        <v xml:space="preserve">Постановление Правительства Республики Коми
</v>
      </c>
      <c r="C22" s="389" t="str">
        <f t="shared" ref="C22:G22" si="5">C19</f>
        <v xml:space="preserve">От 1 февраля 2017 г. N 60 "О внесении изменений в постановление Правительства Республики Коми от 24 декабря 2012 г. N 576 "О мерах по реализации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(в части изменений условий отдельных направлений господдержки и приведения в соответствие с федеральным законодательством)
</v>
      </c>
      <c r="D22" s="389" t="str">
        <f t="shared" si="5"/>
        <v>Министерство сельского хозяйства и потребительского рынка Республики Коми</v>
      </c>
      <c r="E22" s="370">
        <f t="shared" si="5"/>
        <v>2017</v>
      </c>
      <c r="F22" s="370" t="str">
        <f t="shared" si="5"/>
        <v>_</v>
      </c>
      <c r="G22" s="370" t="str">
        <f t="shared" si="5"/>
        <v>_</v>
      </c>
    </row>
    <row r="23" spans="1:7" ht="15" customHeight="1" x14ac:dyDescent="0.25">
      <c r="A23" s="506" t="s">
        <v>295</v>
      </c>
      <c r="B23" s="507"/>
      <c r="C23" s="507"/>
      <c r="D23" s="507"/>
      <c r="E23" s="507"/>
      <c r="F23" s="507"/>
      <c r="G23" s="508"/>
    </row>
    <row r="24" spans="1:7" ht="132" x14ac:dyDescent="0.25">
      <c r="A24" s="243" t="s">
        <v>158</v>
      </c>
      <c r="B24" s="389" t="str">
        <f>B22</f>
        <v xml:space="preserve">Постановление Правительства Республики Коми
</v>
      </c>
      <c r="C24" s="389" t="str">
        <f t="shared" ref="C24:G24" si="6">C22</f>
        <v xml:space="preserve">От 1 февраля 2017 г. N 60 "О внесении изменений в постановление Правительства Республики Коми от 24 декабря 2012 г. N 576 "О мерах по реализации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(в части изменений условий отдельных направлений господдержки и приведения в соответствие с федеральным законодательством)
</v>
      </c>
      <c r="D24" s="389" t="str">
        <f t="shared" si="6"/>
        <v>Министерство сельского хозяйства и потребительского рынка Республики Коми</v>
      </c>
      <c r="E24" s="370">
        <f t="shared" si="6"/>
        <v>2017</v>
      </c>
      <c r="F24" s="370" t="str">
        <f t="shared" si="6"/>
        <v>_</v>
      </c>
      <c r="G24" s="370" t="str">
        <f t="shared" si="6"/>
        <v>_</v>
      </c>
    </row>
    <row r="25" spans="1:7" x14ac:dyDescent="0.25">
      <c r="A25" s="506" t="s">
        <v>412</v>
      </c>
      <c r="B25" s="507"/>
      <c r="C25" s="507"/>
      <c r="D25" s="507"/>
      <c r="E25" s="507"/>
      <c r="F25" s="507"/>
      <c r="G25" s="508"/>
    </row>
    <row r="26" spans="1:7" ht="132" x14ac:dyDescent="0.25">
      <c r="A26" s="243" t="s">
        <v>1296</v>
      </c>
      <c r="B26" s="389" t="str">
        <f>B24</f>
        <v xml:space="preserve">Постановление Правительства Республики Коми
</v>
      </c>
      <c r="C26" s="389" t="str">
        <f t="shared" ref="C26:G26" si="7">C24</f>
        <v xml:space="preserve">От 1 февраля 2017 г. N 60 "О внесении изменений в постановление Правительства Республики Коми от 24 декабря 2012 г. N 576 "О мерах по реализации Государственной программы Республики Коми "Развитие сельского хозяйства и регулирование рынков сельскохозяйственной продукции, сырья и продовольствия, развитие рыбохозяйственного комплекса в Республике Коми" (в части изменений условий отдельных направлений господдержки и приведения в соответствие с федеральным законодательством)
</v>
      </c>
      <c r="D26" s="389" t="str">
        <f t="shared" si="7"/>
        <v>Министерство сельского хозяйства и потребительского рынка Республики Коми</v>
      </c>
      <c r="E26" s="370">
        <f t="shared" si="7"/>
        <v>2017</v>
      </c>
      <c r="F26" s="370" t="str">
        <f t="shared" si="7"/>
        <v>_</v>
      </c>
      <c r="G26" s="370" t="str">
        <f t="shared" si="7"/>
        <v>_</v>
      </c>
    </row>
    <row r="27" spans="1:7" ht="48" x14ac:dyDescent="0.25">
      <c r="A27" s="243" t="s">
        <v>1297</v>
      </c>
      <c r="B27" s="389" t="str">
        <f>B17</f>
        <v xml:space="preserve">Постановление Правительства Республики Коми
</v>
      </c>
      <c r="C27" s="389" t="str">
        <f t="shared" ref="C27:G27" si="8">C17</f>
        <v xml:space="preserve">от 15 февраля 2017 г. N 113 "О Порядке предоставления субсидий по отдельным направлениям сельскохозяйственного производства"
</v>
      </c>
      <c r="D27" s="389" t="str">
        <f t="shared" si="8"/>
        <v>Министерство сельского хозяйства и потребительского рынка Республики Коми</v>
      </c>
      <c r="E27" s="370">
        <f t="shared" si="8"/>
        <v>2017</v>
      </c>
      <c r="F27" s="389" t="str">
        <f t="shared" si="8"/>
        <v>июнь 2017 г.</v>
      </c>
      <c r="G27" s="389" t="str">
        <f t="shared" si="8"/>
        <v xml:space="preserve">Внесены изменения:
от 01.06.2017 N 297
</v>
      </c>
    </row>
  </sheetData>
  <mergeCells count="14">
    <mergeCell ref="A20:G20"/>
    <mergeCell ref="A23:G23"/>
    <mergeCell ref="A25:G25"/>
    <mergeCell ref="B6:G6"/>
    <mergeCell ref="A7:G7"/>
    <mergeCell ref="A14:G14"/>
    <mergeCell ref="A8:G8"/>
    <mergeCell ref="A2:G2"/>
    <mergeCell ref="A3:A4"/>
    <mergeCell ref="B3:B4"/>
    <mergeCell ref="C3:C4"/>
    <mergeCell ref="D3:D4"/>
    <mergeCell ref="E3:F3"/>
    <mergeCell ref="G3:G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71"/>
  <sheetViews>
    <sheetView workbookViewId="0">
      <pane xSplit="1" ySplit="7" topLeftCell="B8" activePane="bottomRight" state="frozen"/>
      <selection pane="topRight" activeCell="B1" sqref="B1"/>
      <selection pane="bottomLeft" activeCell="A8" sqref="A8"/>
      <selection pane="bottomRight" activeCell="E45" sqref="E45"/>
    </sheetView>
  </sheetViews>
  <sheetFormatPr defaultColWidth="10.28515625" defaultRowHeight="15" outlineLevelRow="1" x14ac:dyDescent="0.25"/>
  <cols>
    <col min="1" max="1" width="24.5703125" style="24" customWidth="1"/>
    <col min="2" max="2" width="41.28515625" style="263" customWidth="1"/>
    <col min="3" max="3" width="23.42578125" style="264" customWidth="1"/>
    <col min="4" max="4" width="21.42578125" style="42" customWidth="1"/>
    <col min="5" max="5" width="21.28515625" style="25" customWidth="1"/>
    <col min="6" max="6" width="10.28515625" style="220"/>
    <col min="7" max="7" width="11.85546875" style="25" bestFit="1" customWidth="1"/>
    <col min="8" max="16384" width="10.28515625" style="25"/>
  </cols>
  <sheetData>
    <row r="1" spans="1:8" ht="15.75" x14ac:dyDescent="0.25">
      <c r="A1" s="30"/>
      <c r="B1" s="253"/>
      <c r="C1" s="254"/>
      <c r="D1" s="31"/>
      <c r="E1" s="32" t="s">
        <v>38</v>
      </c>
    </row>
    <row r="2" spans="1:8" x14ac:dyDescent="0.25">
      <c r="A2" s="33"/>
      <c r="B2" s="253"/>
      <c r="C2" s="255"/>
      <c r="D2" s="32"/>
    </row>
    <row r="3" spans="1:8" ht="15.75" customHeight="1" x14ac:dyDescent="0.25">
      <c r="A3" s="516" t="s">
        <v>1322</v>
      </c>
      <c r="B3" s="516"/>
      <c r="C3" s="516"/>
      <c r="D3" s="516"/>
      <c r="E3" s="516"/>
      <c r="F3" s="516"/>
    </row>
    <row r="4" spans="1:8" ht="52.5" customHeight="1" x14ac:dyDescent="0.25">
      <c r="A4" s="517"/>
      <c r="B4" s="517"/>
      <c r="C4" s="517"/>
      <c r="D4" s="517"/>
      <c r="E4" s="517"/>
      <c r="F4" s="517"/>
    </row>
    <row r="5" spans="1:8" ht="38.25" customHeight="1" x14ac:dyDescent="0.25">
      <c r="A5" s="514" t="s">
        <v>39</v>
      </c>
      <c r="B5" s="524" t="s">
        <v>40</v>
      </c>
      <c r="C5" s="540" t="s">
        <v>41</v>
      </c>
      <c r="D5" s="514" t="s">
        <v>42</v>
      </c>
      <c r="E5" s="515"/>
      <c r="F5" s="518" t="s">
        <v>980</v>
      </c>
    </row>
    <row r="6" spans="1:8" ht="38.25" x14ac:dyDescent="0.25">
      <c r="A6" s="514"/>
      <c r="B6" s="524"/>
      <c r="C6" s="540"/>
      <c r="D6" s="34" t="s">
        <v>43</v>
      </c>
      <c r="E6" s="265" t="s">
        <v>44</v>
      </c>
      <c r="F6" s="519"/>
    </row>
    <row r="7" spans="1:8" x14ac:dyDescent="0.25">
      <c r="A7" s="35">
        <v>1</v>
      </c>
      <c r="B7" s="256">
        <v>2</v>
      </c>
      <c r="C7" s="365">
        <v>3</v>
      </c>
      <c r="D7" s="364">
        <v>4</v>
      </c>
      <c r="E7" s="266">
        <v>5</v>
      </c>
      <c r="F7" s="36">
        <v>6</v>
      </c>
    </row>
    <row r="8" spans="1:8" s="37" customFormat="1" ht="15.75" x14ac:dyDescent="0.25">
      <c r="A8" s="525" t="s">
        <v>45</v>
      </c>
      <c r="B8" s="528" t="s">
        <v>883</v>
      </c>
      <c r="C8" s="257" t="s">
        <v>46</v>
      </c>
      <c r="D8" s="136">
        <f>D9+D10+D11+D12</f>
        <v>1654873.5666199997</v>
      </c>
      <c r="E8" s="136">
        <f>E9+E10+E11+E12</f>
        <v>1648644.4817400002</v>
      </c>
      <c r="F8" s="274">
        <f t="shared" ref="F8:F12" si="0">E8/D8*100</f>
        <v>99.623591493293233</v>
      </c>
      <c r="G8" s="404">
        <f>E13+E23+E29+E35+E40-E42+E66+E67+E68</f>
        <v>1100036.9063100002</v>
      </c>
      <c r="H8" s="37" t="s">
        <v>1342</v>
      </c>
    </row>
    <row r="9" spans="1:8" s="37" customFormat="1" ht="61.5" x14ac:dyDescent="0.25">
      <c r="A9" s="526"/>
      <c r="B9" s="529"/>
      <c r="C9" s="251" t="s">
        <v>884</v>
      </c>
      <c r="D9" s="119">
        <f>D14+D24+D30+D36+D41+D46+D58+D63+D68</f>
        <v>1602825.2666199999</v>
      </c>
      <c r="E9" s="119">
        <f>E14+E24+E30+E36+E41+E46+E58+E63+E68</f>
        <v>1596596.1817600003</v>
      </c>
      <c r="F9" s="274">
        <f t="shared" si="0"/>
        <v>99.611368438611194</v>
      </c>
    </row>
    <row r="10" spans="1:8" s="37" customFormat="1" ht="36" x14ac:dyDescent="0.25">
      <c r="A10" s="526"/>
      <c r="B10" s="529"/>
      <c r="C10" s="258" t="s">
        <v>885</v>
      </c>
      <c r="D10" s="119">
        <f>D15</f>
        <v>7109.4</v>
      </c>
      <c r="E10" s="119">
        <f>E15</f>
        <v>7109.3999800000001</v>
      </c>
      <c r="F10" s="274">
        <f t="shared" si="0"/>
        <v>99.999999718682318</v>
      </c>
    </row>
    <row r="11" spans="1:8" s="37" customFormat="1" ht="48" x14ac:dyDescent="0.25">
      <c r="A11" s="526"/>
      <c r="B11" s="529"/>
      <c r="C11" s="258" t="s">
        <v>886</v>
      </c>
      <c r="D11" s="119">
        <f>D47</f>
        <v>12092</v>
      </c>
      <c r="E11" s="119">
        <f>E47</f>
        <v>12092</v>
      </c>
      <c r="F11" s="274">
        <f t="shared" si="0"/>
        <v>100</v>
      </c>
    </row>
    <row r="12" spans="1:8" s="37" customFormat="1" ht="48" x14ac:dyDescent="0.25">
      <c r="A12" s="527"/>
      <c r="B12" s="530"/>
      <c r="C12" s="258" t="s">
        <v>887</v>
      </c>
      <c r="D12" s="119">
        <f>D48</f>
        <v>32846.9</v>
      </c>
      <c r="E12" s="119">
        <f>E48</f>
        <v>32846.9</v>
      </c>
      <c r="F12" s="274">
        <f t="shared" si="0"/>
        <v>100</v>
      </c>
    </row>
    <row r="13" spans="1:8" s="38" customFormat="1" ht="14.25" x14ac:dyDescent="0.2">
      <c r="A13" s="541" t="s">
        <v>888</v>
      </c>
      <c r="B13" s="541" t="s">
        <v>889</v>
      </c>
      <c r="C13" s="259" t="s">
        <v>46</v>
      </c>
      <c r="D13" s="136">
        <f>D14+D15</f>
        <v>864133.79706000001</v>
      </c>
      <c r="E13" s="136">
        <f>E14+E15</f>
        <v>864127.48090000008</v>
      </c>
      <c r="F13" s="399">
        <f>E13/D13*100</f>
        <v>99.99926907615216</v>
      </c>
    </row>
    <row r="14" spans="1:8" s="38" customFormat="1" ht="51" customHeight="1" x14ac:dyDescent="0.2">
      <c r="A14" s="542"/>
      <c r="B14" s="542"/>
      <c r="C14" s="260" t="str">
        <f>C9</f>
        <v xml:space="preserve">Министерство сельского хозяйства и потребительского рынка Республики Коми
</v>
      </c>
      <c r="D14" s="119">
        <f>D16+D17+D18+D19+D20</f>
        <v>857024.39705999999</v>
      </c>
      <c r="E14" s="267">
        <f>E16+E17+E18+E19+E20</f>
        <v>857018.08092000009</v>
      </c>
      <c r="F14" s="274">
        <f t="shared" ref="F14:F71" si="1">E14/D14*100</f>
        <v>99.999263015146184</v>
      </c>
    </row>
    <row r="15" spans="1:8" s="38" customFormat="1" ht="48" x14ac:dyDescent="0.2">
      <c r="A15" s="543"/>
      <c r="B15" s="543"/>
      <c r="C15" s="260" t="str">
        <f>C10</f>
        <v xml:space="preserve">Министерство национальной политики Республики Коми
</v>
      </c>
      <c r="D15" s="119">
        <f>D21+D22</f>
        <v>7109.4</v>
      </c>
      <c r="E15" s="267">
        <f>E21+E22</f>
        <v>7109.3999800000001</v>
      </c>
      <c r="F15" s="274">
        <f t="shared" si="1"/>
        <v>99.999999718682318</v>
      </c>
    </row>
    <row r="16" spans="1:8" s="37" customFormat="1" ht="38.25" customHeight="1" x14ac:dyDescent="0.25">
      <c r="A16" s="245" t="s">
        <v>890</v>
      </c>
      <c r="B16" s="39" t="s">
        <v>891</v>
      </c>
      <c r="C16" s="39" t="str">
        <f>C14</f>
        <v xml:space="preserve">Министерство сельского хозяйства и потребительского рынка Республики Коми
</v>
      </c>
      <c r="D16" s="250">
        <f>'[2]Исполнение на 31.12.2017'!$AC$45/1000</f>
        <v>359884.15149999998</v>
      </c>
      <c r="E16" s="268">
        <f>'[2]Исполнение на 31.12.2017'!$AD$45/1000</f>
        <v>359881.86072000006</v>
      </c>
      <c r="F16" s="274">
        <f t="shared" si="1"/>
        <v>99.999363467385166</v>
      </c>
    </row>
    <row r="17" spans="1:6" ht="49.5" customHeight="1" x14ac:dyDescent="0.25">
      <c r="A17" s="245" t="s">
        <v>892</v>
      </c>
      <c r="B17" s="39" t="s">
        <v>893</v>
      </c>
      <c r="C17" s="39" t="str">
        <f>C14</f>
        <v xml:space="preserve">Министерство сельского хозяйства и потребительского рынка Республики Коми
</v>
      </c>
      <c r="D17" s="250">
        <f>'[2]Исполнение на 31.12.2017'!$AC$54/1000</f>
        <v>132647.23441999999</v>
      </c>
      <c r="E17" s="269">
        <f>'[2]Исполнение на 31.12.2017'!$AD$54/1000</f>
        <v>132645.90301000001</v>
      </c>
      <c r="F17" s="274">
        <f t="shared" si="1"/>
        <v>99.998996277603666</v>
      </c>
    </row>
    <row r="18" spans="1:6" ht="39" customHeight="1" x14ac:dyDescent="0.25">
      <c r="A18" s="245" t="s">
        <v>894</v>
      </c>
      <c r="B18" s="39" t="s">
        <v>895</v>
      </c>
      <c r="C18" s="39" t="str">
        <f>C17</f>
        <v xml:space="preserve">Министерство сельского хозяйства и потребительского рынка Республики Коми
</v>
      </c>
      <c r="D18" s="40">
        <f>'[2]Исполнение на 31.12.2017'!$AC$65/1000</f>
        <v>27954.14978</v>
      </c>
      <c r="E18" s="269">
        <f>'[2]Исполнение на 31.12.2017'!$AD$65/1000</f>
        <v>27954.02663</v>
      </c>
      <c r="F18" s="274">
        <f t="shared" si="1"/>
        <v>99.999559457179103</v>
      </c>
    </row>
    <row r="19" spans="1:6" ht="41.25" customHeight="1" x14ac:dyDescent="0.25">
      <c r="A19" s="245" t="s">
        <v>896</v>
      </c>
      <c r="B19" s="39" t="s">
        <v>897</v>
      </c>
      <c r="C19" s="39" t="str">
        <f>C18</f>
        <v xml:space="preserve">Министерство сельского хозяйства и потребительского рынка Республики Коми
</v>
      </c>
      <c r="D19" s="40">
        <f>'[2]Исполнение на 31.12.2017'!$AC$91/1000</f>
        <v>273066.57136</v>
      </c>
      <c r="E19" s="270">
        <f>'[2]Исполнение на 31.12.2017'!$AD$91/1000</f>
        <v>273066.56656000001</v>
      </c>
      <c r="F19" s="274">
        <f t="shared" si="1"/>
        <v>99.999998242186876</v>
      </c>
    </row>
    <row r="20" spans="1:6" ht="42.75" customHeight="1" x14ac:dyDescent="0.25">
      <c r="A20" s="245" t="s">
        <v>898</v>
      </c>
      <c r="B20" s="39" t="s">
        <v>899</v>
      </c>
      <c r="C20" s="39" t="str">
        <f>C19</f>
        <v xml:space="preserve">Министерство сельского хозяйства и потребительского рынка Республики Коми
</v>
      </c>
      <c r="D20" s="40">
        <f>'[2]Исполнение на 31.12.2017'!$AC$100/1000</f>
        <v>63472.29</v>
      </c>
      <c r="E20" s="270">
        <f>'[2]Исполнение на 31.12.2017'!$AD$100/1000</f>
        <v>63469.724000000002</v>
      </c>
      <c r="F20" s="274">
        <f t="shared" si="1"/>
        <v>99.995957290969017</v>
      </c>
    </row>
    <row r="21" spans="1:6" ht="36" x14ac:dyDescent="0.25">
      <c r="A21" s="245" t="s">
        <v>900</v>
      </c>
      <c r="B21" s="39" t="s">
        <v>901</v>
      </c>
      <c r="C21" s="39" t="str">
        <f>C15</f>
        <v xml:space="preserve">Министерство национальной политики Республики Коми
</v>
      </c>
      <c r="D21" s="40">
        <f>'[2]Исполнение на 31.12.2017'!$AC$122/1000</f>
        <v>749.9</v>
      </c>
      <c r="E21" s="270">
        <f>'[2]Исполнение на 31.12.2017'!$AD$122/1000</f>
        <v>749.9</v>
      </c>
      <c r="F21" s="274">
        <f t="shared" si="1"/>
        <v>100</v>
      </c>
    </row>
    <row r="22" spans="1:6" ht="36" outlineLevel="1" x14ac:dyDescent="0.25">
      <c r="A22" s="245" t="s">
        <v>902</v>
      </c>
      <c r="B22" s="39" t="s">
        <v>903</v>
      </c>
      <c r="C22" s="39" t="str">
        <f>C21</f>
        <v xml:space="preserve">Министерство национальной политики Республики Коми
</v>
      </c>
      <c r="D22" s="119">
        <f>'[2]Исполнение на 31.12.2017'!$AC$125/1000</f>
        <v>6359.5</v>
      </c>
      <c r="E22" s="267">
        <f>'[2]Исполнение на 31.12.2017'!$AD$125/1000</f>
        <v>6359.4999800000005</v>
      </c>
      <c r="F22" s="274">
        <f t="shared" si="1"/>
        <v>99.999999685509877</v>
      </c>
    </row>
    <row r="23" spans="1:6" outlineLevel="1" x14ac:dyDescent="0.25">
      <c r="A23" s="520" t="s">
        <v>904</v>
      </c>
      <c r="B23" s="520" t="s">
        <v>905</v>
      </c>
      <c r="C23" s="260" t="str">
        <f>C29</f>
        <v>Всего</v>
      </c>
      <c r="D23" s="136">
        <f>D24</f>
        <v>64991.838600000003</v>
      </c>
      <c r="E23" s="136">
        <f>E24</f>
        <v>64902.845390000002</v>
      </c>
      <c r="F23" s="274"/>
    </row>
    <row r="24" spans="1:6" s="37" customFormat="1" ht="72" x14ac:dyDescent="0.25">
      <c r="A24" s="531"/>
      <c r="B24" s="531"/>
      <c r="C24" s="260" t="str">
        <f>C19</f>
        <v xml:space="preserve">Министерство сельского хозяйства и потребительского рынка Республики Коми
</v>
      </c>
      <c r="D24" s="252">
        <f>D25+D26+D27+D28</f>
        <v>64991.838600000003</v>
      </c>
      <c r="E24" s="271">
        <f>E25+E26+E27+E28</f>
        <v>64902.845390000002</v>
      </c>
      <c r="F24" s="274">
        <f t="shared" si="1"/>
        <v>99.863070176322111</v>
      </c>
    </row>
    <row r="25" spans="1:6" s="37" customFormat="1" ht="60" x14ac:dyDescent="0.25">
      <c r="A25" s="363" t="s">
        <v>907</v>
      </c>
      <c r="B25" s="261" t="s">
        <v>906</v>
      </c>
      <c r="C25" s="39" t="str">
        <f>C24</f>
        <v xml:space="preserve">Министерство сельского хозяйства и потребительского рынка Республики Коми
</v>
      </c>
      <c r="D25" s="119">
        <f>'[2]Исполнение на 31.12.2017'!$AC$132/1000</f>
        <v>4745.7484999999997</v>
      </c>
      <c r="E25" s="267">
        <f>'[2]Исполнение на 31.12.2017'!$AD$132/1000</f>
        <v>4736.7552900000001</v>
      </c>
      <c r="F25" s="274">
        <f t="shared" si="1"/>
        <v>99.810499650371284</v>
      </c>
    </row>
    <row r="26" spans="1:6" ht="60" x14ac:dyDescent="0.25">
      <c r="A26" s="363" t="s">
        <v>908</v>
      </c>
      <c r="B26" s="41" t="s">
        <v>909</v>
      </c>
      <c r="C26" s="258" t="str">
        <f>C25</f>
        <v xml:space="preserve">Министерство сельского хозяйства и потребительского рынка Республики Коми
</v>
      </c>
      <c r="D26" s="40">
        <f>'[2]Исполнение на 31.12.2017'!$AC$152/1000</f>
        <v>34669.15</v>
      </c>
      <c r="E26" s="267">
        <f>'[2]Исполнение на 31.12.2017'!$AD$152/1000</f>
        <v>34669.15</v>
      </c>
      <c r="F26" s="274">
        <f t="shared" si="1"/>
        <v>100</v>
      </c>
    </row>
    <row r="27" spans="1:6" ht="60" x14ac:dyDescent="0.25">
      <c r="A27" s="363" t="s">
        <v>911</v>
      </c>
      <c r="B27" s="41" t="s">
        <v>910</v>
      </c>
      <c r="C27" s="258" t="str">
        <f>C26</f>
        <v xml:space="preserve">Министерство сельского хозяйства и потребительского рынка Республики Коми
</v>
      </c>
      <c r="D27" s="40">
        <f>'[2]Исполнение на 31.12.2017'!$AC$174/1000</f>
        <v>18820.400000000001</v>
      </c>
      <c r="E27" s="270">
        <f>'[2]Исполнение на 31.12.2017'!$AD$174/1000</f>
        <v>18820.400000000001</v>
      </c>
      <c r="F27" s="274">
        <f t="shared" si="1"/>
        <v>100</v>
      </c>
    </row>
    <row r="28" spans="1:6" ht="60" x14ac:dyDescent="0.25">
      <c r="A28" s="363" t="s">
        <v>912</v>
      </c>
      <c r="B28" s="41" t="s">
        <v>913</v>
      </c>
      <c r="C28" s="258" t="str">
        <f>C27</f>
        <v xml:space="preserve">Министерство сельского хозяйства и потребительского рынка Республики Коми
</v>
      </c>
      <c r="D28" s="40">
        <f>'[2]Исполнение на 31.12.2017'!$AC$184/1000</f>
        <v>6756.5400999999993</v>
      </c>
      <c r="E28" s="270">
        <f>'[2]Исполнение на 31.12.2017'!$AD$184/1000</f>
        <v>6676.5400999999993</v>
      </c>
      <c r="F28" s="274">
        <f t="shared" si="1"/>
        <v>98.815962033585805</v>
      </c>
    </row>
    <row r="29" spans="1:6" x14ac:dyDescent="0.25">
      <c r="A29" s="520" t="s">
        <v>914</v>
      </c>
      <c r="B29" s="532" t="s">
        <v>915</v>
      </c>
      <c r="C29" s="260" t="str">
        <f>C35</f>
        <v>Всего</v>
      </c>
      <c r="D29" s="252">
        <f>D30</f>
        <v>121199.7651</v>
      </c>
      <c r="E29" s="252">
        <f>E30</f>
        <v>121132.71403000002</v>
      </c>
      <c r="F29" s="274"/>
    </row>
    <row r="30" spans="1:6" ht="57" customHeight="1" x14ac:dyDescent="0.25">
      <c r="A30" s="531"/>
      <c r="B30" s="533"/>
      <c r="C30" s="260" t="str">
        <f>C28</f>
        <v xml:space="preserve">Министерство сельского хозяйства и потребительского рынка Республики Коми
</v>
      </c>
      <c r="D30" s="252">
        <f>D31+D32+D33+D34</f>
        <v>121199.7651</v>
      </c>
      <c r="E30" s="252">
        <f>E31+E32+E33+E34</f>
        <v>121132.71403000002</v>
      </c>
      <c r="F30" s="274">
        <f t="shared" si="1"/>
        <v>99.944677227761403</v>
      </c>
    </row>
    <row r="31" spans="1:6" ht="36" x14ac:dyDescent="0.25">
      <c r="A31" s="363" t="s">
        <v>916</v>
      </c>
      <c r="B31" s="262" t="s">
        <v>917</v>
      </c>
      <c r="C31" s="262" t="s">
        <v>918</v>
      </c>
      <c r="D31" s="40">
        <f>'[2]Исполнение на 31.12.2017'!$AC$205/1000</f>
        <v>80052.74764999999</v>
      </c>
      <c r="E31" s="270">
        <f>'[2]Исполнение на 31.12.2017'!$AD$205/1000</f>
        <v>80021.953099999999</v>
      </c>
      <c r="F31" s="274">
        <f t="shared" si="1"/>
        <v>99.96153217609141</v>
      </c>
    </row>
    <row r="32" spans="1:6" ht="36" x14ac:dyDescent="0.25">
      <c r="A32" s="363" t="s">
        <v>919</v>
      </c>
      <c r="B32" s="262" t="s">
        <v>920</v>
      </c>
      <c r="C32" s="262" t="s">
        <v>918</v>
      </c>
      <c r="D32" s="40">
        <f>'[2]Исполнение на 31.12.2017'!$AC$208/1000</f>
        <v>28122.400000000001</v>
      </c>
      <c r="E32" s="40">
        <f>'[2]Исполнение на 31.12.2017'!$AD$208/1000</f>
        <v>28122.400000000001</v>
      </c>
      <c r="F32" s="274">
        <f t="shared" si="1"/>
        <v>100</v>
      </c>
    </row>
    <row r="33" spans="1:6" ht="36" x14ac:dyDescent="0.25">
      <c r="A33" s="363" t="s">
        <v>921</v>
      </c>
      <c r="B33" s="262" t="s">
        <v>922</v>
      </c>
      <c r="C33" s="262" t="s">
        <v>918</v>
      </c>
      <c r="D33" s="40">
        <f>'[2]Исполнение на 31.12.2017'!$AC$217/1000</f>
        <v>599.61744999999996</v>
      </c>
      <c r="E33" s="40">
        <f>'[2]Исполнение на 31.12.2017'!$AD$217/1000</f>
        <v>599.61744999999996</v>
      </c>
      <c r="F33" s="274">
        <f t="shared" si="1"/>
        <v>100</v>
      </c>
    </row>
    <row r="34" spans="1:6" ht="36" x14ac:dyDescent="0.25">
      <c r="A34" s="363" t="s">
        <v>923</v>
      </c>
      <c r="B34" s="262" t="s">
        <v>924</v>
      </c>
      <c r="C34" s="262" t="s">
        <v>918</v>
      </c>
      <c r="D34" s="40">
        <f>'[2]Исполнение на 31.12.2017'!$AC$222/1000</f>
        <v>12425</v>
      </c>
      <c r="E34" s="40">
        <f>'[2]Исполнение на 31.12.2017'!$AD$222/1000</f>
        <v>12388.743480000001</v>
      </c>
      <c r="F34" s="274">
        <f t="shared" si="1"/>
        <v>99.708197022132808</v>
      </c>
    </row>
    <row r="35" spans="1:6" ht="15" customHeight="1" x14ac:dyDescent="0.25">
      <c r="A35" s="520" t="s">
        <v>925</v>
      </c>
      <c r="B35" s="520" t="s">
        <v>926</v>
      </c>
      <c r="C35" s="272" t="s">
        <v>46</v>
      </c>
      <c r="D35" s="252">
        <f>D36</f>
        <v>11374.074199999999</v>
      </c>
      <c r="E35" s="252">
        <f>E36</f>
        <v>10183.938900000001</v>
      </c>
      <c r="F35" s="274">
        <f t="shared" si="1"/>
        <v>89.536420467522547</v>
      </c>
    </row>
    <row r="36" spans="1:6" ht="48" x14ac:dyDescent="0.25">
      <c r="A36" s="531"/>
      <c r="B36" s="531"/>
      <c r="C36" s="272" t="s">
        <v>918</v>
      </c>
      <c r="D36" s="252">
        <f>D37+D38+D39</f>
        <v>11374.074199999999</v>
      </c>
      <c r="E36" s="252">
        <f>E37+E38+E39</f>
        <v>10183.938900000001</v>
      </c>
      <c r="F36" s="274">
        <f t="shared" si="1"/>
        <v>89.536420467522547</v>
      </c>
    </row>
    <row r="37" spans="1:6" ht="36" x14ac:dyDescent="0.25">
      <c r="A37" s="363" t="s">
        <v>927</v>
      </c>
      <c r="B37" s="262" t="s">
        <v>928</v>
      </c>
      <c r="C37" s="262" t="s">
        <v>918</v>
      </c>
      <c r="D37" s="40">
        <f>'[2]Исполнение на 31.12.2017'!$AC$237/1000</f>
        <v>2374.0742</v>
      </c>
      <c r="E37" s="40">
        <f>'[2]Исполнение на 31.12.2017'!$AD$237/1000</f>
        <v>1735.4958000000001</v>
      </c>
      <c r="F37" s="274">
        <f t="shared" si="1"/>
        <v>73.102003298801705</v>
      </c>
    </row>
    <row r="38" spans="1:6" ht="36" x14ac:dyDescent="0.25">
      <c r="A38" s="363" t="s">
        <v>929</v>
      </c>
      <c r="B38" s="262" t="s">
        <v>930</v>
      </c>
      <c r="C38" s="262" t="s">
        <v>918</v>
      </c>
      <c r="D38" s="40">
        <f>'[2]Исполнение на 31.12.2017'!$AC$248/1000</f>
        <v>3000</v>
      </c>
      <c r="E38" s="40">
        <f>'[2]Исполнение на 31.12.2017'!$AD$248/1000</f>
        <v>3000</v>
      </c>
      <c r="F38" s="274">
        <f t="shared" si="1"/>
        <v>100</v>
      </c>
    </row>
    <row r="39" spans="1:6" ht="36" x14ac:dyDescent="0.25">
      <c r="A39" s="363" t="s">
        <v>931</v>
      </c>
      <c r="B39" s="262" t="s">
        <v>932</v>
      </c>
      <c r="C39" s="262" t="s">
        <v>918</v>
      </c>
      <c r="D39" s="40">
        <f>'[2]Исполнение на 31.12.2017'!$AC$253/1000</f>
        <v>6000</v>
      </c>
      <c r="E39" s="40">
        <f>'[2]Исполнение на 31.12.2017'!$AD$253/1000</f>
        <v>5448.4430999999995</v>
      </c>
      <c r="F39" s="274">
        <f t="shared" si="1"/>
        <v>90.807384999999996</v>
      </c>
    </row>
    <row r="40" spans="1:6" x14ac:dyDescent="0.25">
      <c r="A40" s="522" t="s">
        <v>933</v>
      </c>
      <c r="B40" s="522" t="s">
        <v>934</v>
      </c>
      <c r="C40" s="273" t="s">
        <v>46</v>
      </c>
      <c r="D40" s="252">
        <f>D41</f>
        <v>11888.22589</v>
      </c>
      <c r="E40" s="252">
        <f>E41</f>
        <v>11888.221299999999</v>
      </c>
      <c r="F40" s="274">
        <f t="shared" si="1"/>
        <v>99.999961390370245</v>
      </c>
    </row>
    <row r="41" spans="1:6" ht="48" x14ac:dyDescent="0.25">
      <c r="A41" s="523"/>
      <c r="B41" s="523"/>
      <c r="C41" s="273" t="s">
        <v>918</v>
      </c>
      <c r="D41" s="252">
        <f>D42+D43+D44</f>
        <v>11888.22589</v>
      </c>
      <c r="E41" s="252">
        <f>E42+E43+E44</f>
        <v>11888.221299999999</v>
      </c>
      <c r="F41" s="274">
        <f t="shared" si="1"/>
        <v>99.999961390370245</v>
      </c>
    </row>
    <row r="42" spans="1:6" ht="36" x14ac:dyDescent="0.25">
      <c r="A42" s="363" t="s">
        <v>935</v>
      </c>
      <c r="B42" s="262" t="s">
        <v>936</v>
      </c>
      <c r="C42" s="262" t="s">
        <v>918</v>
      </c>
      <c r="D42" s="40">
        <f>'[2]Исполнение на 31.12.2017'!$AC$274/1000</f>
        <v>517.4</v>
      </c>
      <c r="E42" s="40">
        <f>'[2]Исполнение на 31.12.2017'!$AD$274/1000</f>
        <v>517.4</v>
      </c>
      <c r="F42" s="274">
        <f t="shared" si="1"/>
        <v>100</v>
      </c>
    </row>
    <row r="43" spans="1:6" ht="36" x14ac:dyDescent="0.25">
      <c r="A43" s="363" t="s">
        <v>937</v>
      </c>
      <c r="B43" s="262" t="s">
        <v>938</v>
      </c>
      <c r="C43" s="262" t="s">
        <v>918</v>
      </c>
      <c r="D43" s="40">
        <f>'[2]Исполнение на 31.12.2017'!$AC$276/1000</f>
        <v>6095</v>
      </c>
      <c r="E43" s="40">
        <f>'[2]Исполнение на 31.12.2017'!$AD$276/1000</f>
        <v>6095</v>
      </c>
      <c r="F43" s="274">
        <f t="shared" si="1"/>
        <v>100</v>
      </c>
    </row>
    <row r="44" spans="1:6" ht="36" x14ac:dyDescent="0.25">
      <c r="A44" s="363" t="s">
        <v>939</v>
      </c>
      <c r="B44" s="262" t="s">
        <v>940</v>
      </c>
      <c r="C44" s="262" t="s">
        <v>918</v>
      </c>
      <c r="D44" s="40">
        <f>'[2]Исполнение на 31.12.2017'!$AC$279/1000</f>
        <v>5275.8258900000001</v>
      </c>
      <c r="E44" s="40">
        <f>'[2]Исполнение на 31.12.2017'!$AD$279/1000</f>
        <v>5275.8212999999996</v>
      </c>
      <c r="F44" s="274">
        <f t="shared" si="1"/>
        <v>99.999912999403378</v>
      </c>
    </row>
    <row r="45" spans="1:6" x14ac:dyDescent="0.25">
      <c r="A45" s="520" t="s">
        <v>941</v>
      </c>
      <c r="B45" s="520" t="s">
        <v>942</v>
      </c>
      <c r="C45" s="272" t="s">
        <v>46</v>
      </c>
      <c r="D45" s="252">
        <f>D46+D47+D48</f>
        <v>236868.7</v>
      </c>
      <c r="E45" s="252">
        <f>E46+E47+E48</f>
        <v>236868.67181</v>
      </c>
      <c r="F45" s="274">
        <f t="shared" si="1"/>
        <v>99.999988098891919</v>
      </c>
    </row>
    <row r="46" spans="1:6" ht="36" x14ac:dyDescent="0.25">
      <c r="A46" s="521"/>
      <c r="B46" s="521"/>
      <c r="C46" s="262" t="s">
        <v>918</v>
      </c>
      <c r="D46" s="40">
        <f>D49+D50+D51+D53+D56</f>
        <v>191929.80000000002</v>
      </c>
      <c r="E46" s="40">
        <f>E49+E50+E51+E53+E56</f>
        <v>191929.77181000001</v>
      </c>
      <c r="F46" s="274">
        <f t="shared" si="1"/>
        <v>99.99998531233814</v>
      </c>
    </row>
    <row r="47" spans="1:6" ht="36" x14ac:dyDescent="0.25">
      <c r="A47" s="521"/>
      <c r="B47" s="521"/>
      <c r="C47" s="262" t="s">
        <v>943</v>
      </c>
      <c r="D47" s="40">
        <f>D54</f>
        <v>12092</v>
      </c>
      <c r="E47" s="40">
        <f>E54</f>
        <v>12092</v>
      </c>
      <c r="F47" s="274">
        <f t="shared" si="1"/>
        <v>100</v>
      </c>
    </row>
    <row r="48" spans="1:6" ht="36" x14ac:dyDescent="0.25">
      <c r="A48" s="521"/>
      <c r="B48" s="521"/>
      <c r="C48" s="262" t="s">
        <v>944</v>
      </c>
      <c r="D48" s="40">
        <f>D55</f>
        <v>32846.9</v>
      </c>
      <c r="E48" s="40">
        <f>E55</f>
        <v>32846.9</v>
      </c>
      <c r="F48" s="274">
        <f t="shared" si="1"/>
        <v>100</v>
      </c>
    </row>
    <row r="49" spans="1:6" ht="48" x14ac:dyDescent="0.25">
      <c r="A49" s="363" t="s">
        <v>945</v>
      </c>
      <c r="B49" s="262" t="s">
        <v>946</v>
      </c>
      <c r="C49" s="262" t="s">
        <v>918</v>
      </c>
      <c r="D49" s="40">
        <f>'[2]Исполнение на 31.12.2017'!$AC$306/1000</f>
        <v>92416.5</v>
      </c>
      <c r="E49" s="40">
        <f>'[2]Исполнение на 31.12.2017'!$AD$306/1000</f>
        <v>92416.5</v>
      </c>
      <c r="F49" s="274">
        <f t="shared" si="1"/>
        <v>100</v>
      </c>
    </row>
    <row r="50" spans="1:6" ht="36" x14ac:dyDescent="0.25">
      <c r="A50" s="363" t="s">
        <v>947</v>
      </c>
      <c r="B50" s="262" t="s">
        <v>948</v>
      </c>
      <c r="C50" s="262" t="s">
        <v>918</v>
      </c>
      <c r="D50" s="40">
        <f>'[2]Исполнение на 31.12.2017'!$AC$316/1000</f>
        <v>2555</v>
      </c>
      <c r="E50" s="40">
        <f>'[2]Исполнение на 31.12.2017'!$AD$316/1000</f>
        <v>2555</v>
      </c>
      <c r="F50" s="274">
        <f t="shared" si="1"/>
        <v>100</v>
      </c>
    </row>
    <row r="51" spans="1:6" ht="36" x14ac:dyDescent="0.25">
      <c r="A51" s="363" t="s">
        <v>949</v>
      </c>
      <c r="B51" s="262" t="s">
        <v>950</v>
      </c>
      <c r="C51" s="262" t="s">
        <v>918</v>
      </c>
      <c r="D51" s="40">
        <f>'[2]Исполнение на 31.12.2017'!$AC$322/1000</f>
        <v>61374.2</v>
      </c>
      <c r="E51" s="40">
        <f>'[2]Исполнение на 31.12.2017'!$AD$322/1000</f>
        <v>61374.17181</v>
      </c>
      <c r="F51" s="274">
        <f t="shared" si="1"/>
        <v>99.999954068647739</v>
      </c>
    </row>
    <row r="52" spans="1:6" ht="15" customHeight="1" x14ac:dyDescent="0.25">
      <c r="A52" s="534" t="s">
        <v>951</v>
      </c>
      <c r="B52" s="537" t="s">
        <v>953</v>
      </c>
      <c r="C52" s="262" t="str">
        <f>C45</f>
        <v>Всего</v>
      </c>
      <c r="D52" s="40">
        <f>D53+D54+D55</f>
        <v>55905.9</v>
      </c>
      <c r="E52" s="40">
        <f>E53+E54+E55</f>
        <v>55905.9</v>
      </c>
      <c r="F52" s="274"/>
    </row>
    <row r="53" spans="1:6" ht="36" x14ac:dyDescent="0.25">
      <c r="A53" s="535"/>
      <c r="B53" s="538"/>
      <c r="C53" s="262" t="s">
        <v>918</v>
      </c>
      <c r="D53" s="40">
        <f>('[2]Исполнение на 31.12.2017'!$AC$364+'[2]Исполнение на 31.12.2017'!$AC$365)/1000</f>
        <v>10967</v>
      </c>
      <c r="E53" s="40">
        <f>('[2]Исполнение на 31.12.2017'!$AD$364+'[2]Исполнение на 31.12.2017'!$AD$365)/1000</f>
        <v>10967</v>
      </c>
      <c r="F53" s="274">
        <f t="shared" si="1"/>
        <v>100</v>
      </c>
    </row>
    <row r="54" spans="1:6" ht="36" x14ac:dyDescent="0.25">
      <c r="A54" s="535"/>
      <c r="B54" s="538"/>
      <c r="C54" s="262" t="s">
        <v>943</v>
      </c>
      <c r="D54" s="40">
        <f>('[2]Исполнение на 31.12.2017'!$AC$367+'[2]Исполнение на 31.12.2017'!$AC$368)/1000</f>
        <v>12092</v>
      </c>
      <c r="E54" s="40">
        <f>('[2]Исполнение на 31.12.2017'!$AD$367+'[2]Исполнение на 31.12.2017'!$AD$368)/1000</f>
        <v>12092</v>
      </c>
      <c r="F54" s="274">
        <f t="shared" si="1"/>
        <v>100</v>
      </c>
    </row>
    <row r="55" spans="1:6" ht="36" x14ac:dyDescent="0.25">
      <c r="A55" s="536"/>
      <c r="B55" s="539"/>
      <c r="C55" s="262" t="s">
        <v>952</v>
      </c>
      <c r="D55" s="40">
        <f>('[2]Исполнение на 31.12.2017'!$AC$369+'[2]Исполнение на 31.12.2017'!$AC$370)/1000</f>
        <v>32846.9</v>
      </c>
      <c r="E55" s="40">
        <f>('[2]Исполнение на 31.12.2017'!$AD$369+'[2]Исполнение на 31.12.2017'!$AD$370)/1000</f>
        <v>32846.9</v>
      </c>
      <c r="F55" s="274">
        <f t="shared" si="1"/>
        <v>100</v>
      </c>
    </row>
    <row r="56" spans="1:6" ht="36" x14ac:dyDescent="0.25">
      <c r="A56" s="363" t="s">
        <v>954</v>
      </c>
      <c r="B56" s="262" t="s">
        <v>955</v>
      </c>
      <c r="C56" s="262" t="s">
        <v>918</v>
      </c>
      <c r="D56" s="40">
        <f>'[2]Исполнение на 31.12.2017'!$AC$389/1000</f>
        <v>24617.1</v>
      </c>
      <c r="E56" s="40">
        <f>'[2]Исполнение на 31.12.2017'!$AD$389/1000</f>
        <v>24617.1</v>
      </c>
      <c r="F56" s="274">
        <f t="shared" si="1"/>
        <v>100</v>
      </c>
    </row>
    <row r="57" spans="1:6" ht="24" x14ac:dyDescent="0.25">
      <c r="A57" s="362" t="s">
        <v>956</v>
      </c>
      <c r="B57" s="362" t="s">
        <v>957</v>
      </c>
      <c r="C57" s="272" t="s">
        <v>46</v>
      </c>
      <c r="D57" s="252">
        <f>D58</f>
        <v>144605.88087999998</v>
      </c>
      <c r="E57" s="252">
        <f>E58</f>
        <v>143366.57928999999</v>
      </c>
      <c r="F57" s="274">
        <f t="shared" si="1"/>
        <v>99.142979813505363</v>
      </c>
    </row>
    <row r="58" spans="1:6" ht="36" x14ac:dyDescent="0.25">
      <c r="A58" s="363"/>
      <c r="B58" s="262"/>
      <c r="C58" s="262" t="s">
        <v>918</v>
      </c>
      <c r="D58" s="40">
        <f>D59+D60+D61</f>
        <v>144605.88087999998</v>
      </c>
      <c r="E58" s="40">
        <f>E59+E60+E61</f>
        <v>143366.57928999999</v>
      </c>
      <c r="F58" s="274">
        <f t="shared" si="1"/>
        <v>99.142979813505363</v>
      </c>
    </row>
    <row r="59" spans="1:6" ht="36" x14ac:dyDescent="0.25">
      <c r="A59" s="363" t="s">
        <v>958</v>
      </c>
      <c r="B59" s="262" t="s">
        <v>959</v>
      </c>
      <c r="C59" s="262" t="str">
        <f>C58</f>
        <v>Министерство сельского хозяйства и потребительского рынка Республики Коми</v>
      </c>
      <c r="D59" s="40">
        <f>'[2]Исполнение на 31.12.2017'!$AC$403/1000</f>
        <v>136558.34287999998</v>
      </c>
      <c r="E59" s="40">
        <f>'[2]Исполнение на 31.12.2017'!$AD$403/1000</f>
        <v>136523.34044999999</v>
      </c>
      <c r="F59" s="274">
        <f t="shared" si="1"/>
        <v>99.974368149714039</v>
      </c>
    </row>
    <row r="60" spans="1:6" ht="36" x14ac:dyDescent="0.25">
      <c r="A60" s="363" t="s">
        <v>960</v>
      </c>
      <c r="B60" s="262" t="s">
        <v>961</v>
      </c>
      <c r="C60" s="262" t="str">
        <f>C59</f>
        <v>Министерство сельского хозяйства и потребительского рынка Республики Коми</v>
      </c>
      <c r="D60" s="40">
        <f>'[2]Исполнение на 31.12.2017'!$AC$408</f>
        <v>0</v>
      </c>
      <c r="E60" s="40">
        <f>'[2]Исполнение на 31.12.2017'!$AD$408</f>
        <v>0</v>
      </c>
      <c r="F60" s="274"/>
    </row>
    <row r="61" spans="1:6" ht="60" x14ac:dyDescent="0.25">
      <c r="A61" s="246" t="s">
        <v>962</v>
      </c>
      <c r="B61" s="258" t="s">
        <v>963</v>
      </c>
      <c r="C61" s="258" t="s">
        <v>918</v>
      </c>
      <c r="D61" s="40">
        <f>'[2]Исполнение на 31.12.2017'!$AC$411/1000</f>
        <v>8047.5379999999996</v>
      </c>
      <c r="E61" s="40">
        <f>'[2]Исполнение на 31.12.2017'!$AD$411/1000</f>
        <v>6843.23884</v>
      </c>
      <c r="F61" s="274">
        <f t="shared" si="1"/>
        <v>85.035185170918112</v>
      </c>
    </row>
    <row r="62" spans="1:6" ht="24" customHeight="1" x14ac:dyDescent="0.25">
      <c r="A62" s="520" t="s">
        <v>964</v>
      </c>
      <c r="B62" s="520" t="s">
        <v>965</v>
      </c>
      <c r="C62" s="260" t="s">
        <v>46</v>
      </c>
      <c r="D62" s="252">
        <f>D63</f>
        <v>176242.34899</v>
      </c>
      <c r="E62" s="252">
        <f>E63</f>
        <v>173618.11131000001</v>
      </c>
      <c r="F62" s="274">
        <f t="shared" si="1"/>
        <v>98.511006182657667</v>
      </c>
    </row>
    <row r="63" spans="1:6" ht="36" x14ac:dyDescent="0.25">
      <c r="A63" s="531"/>
      <c r="B63" s="531"/>
      <c r="C63" s="258" t="s">
        <v>918</v>
      </c>
      <c r="D63" s="40">
        <f>D64+D65+D66+D67</f>
        <v>176242.34899</v>
      </c>
      <c r="E63" s="40">
        <f>E64+E65+E66+E67</f>
        <v>173618.11131000001</v>
      </c>
      <c r="F63" s="274">
        <f t="shared" si="1"/>
        <v>98.511006182657667</v>
      </c>
    </row>
    <row r="64" spans="1:6" ht="36" x14ac:dyDescent="0.25">
      <c r="A64" s="246" t="s">
        <v>966</v>
      </c>
      <c r="B64" s="258" t="s">
        <v>968</v>
      </c>
      <c r="C64" s="258" t="s">
        <v>918</v>
      </c>
      <c r="D64" s="40">
        <f>'[2]Исполнение на 31.12.2017'!$AC$415/1000</f>
        <v>126892.07067</v>
      </c>
      <c r="E64" s="40">
        <f>'[2]Исполнение на 31.12.2017'!$AD$415/1000</f>
        <v>125520.66219</v>
      </c>
      <c r="F64" s="274">
        <f t="shared" si="1"/>
        <v>98.919232326528487</v>
      </c>
    </row>
    <row r="65" spans="1:6" ht="36" x14ac:dyDescent="0.25">
      <c r="A65" s="246" t="s">
        <v>967</v>
      </c>
      <c r="B65" s="258" t="s">
        <v>969</v>
      </c>
      <c r="C65" s="258" t="s">
        <v>918</v>
      </c>
      <c r="D65" s="40">
        <f>'[2]Исполнение на 31.12.2017'!$AC$417/1000</f>
        <v>43008.674019999999</v>
      </c>
      <c r="E65" s="40">
        <f>'[2]Исполнение на 31.12.2017'!$AD$417/1000</f>
        <v>42334.262139999999</v>
      </c>
      <c r="F65" s="274">
        <f t="shared" si="1"/>
        <v>98.431916595042239</v>
      </c>
    </row>
    <row r="66" spans="1:6" ht="48" x14ac:dyDescent="0.25">
      <c r="A66" s="246" t="s">
        <v>970</v>
      </c>
      <c r="B66" s="258" t="s">
        <v>971</v>
      </c>
      <c r="C66" s="258" t="s">
        <v>918</v>
      </c>
      <c r="D66" s="40">
        <f>'[2]Исполнение на 31.12.2017'!$AC$419/1000</f>
        <v>630.65</v>
      </c>
      <c r="E66" s="40">
        <f>'[2]Исполнение на 31.12.2017'!$AD$419/1000</f>
        <v>200.88129999999998</v>
      </c>
      <c r="F66" s="274">
        <f t="shared" si="1"/>
        <v>31.85305637041148</v>
      </c>
    </row>
    <row r="67" spans="1:6" ht="36" x14ac:dyDescent="0.25">
      <c r="A67" s="246" t="s">
        <v>972</v>
      </c>
      <c r="B67" s="258" t="s">
        <v>973</v>
      </c>
      <c r="C67" s="258" t="s">
        <v>918</v>
      </c>
      <c r="D67" s="40">
        <f>'[2]Исполнение на 31.12.2017'!$AC$423/1000</f>
        <v>5710.9542999999994</v>
      </c>
      <c r="E67" s="40">
        <f>'[2]Исполнение на 31.12.2017'!$AD$423/1000</f>
        <v>5562.3056799999995</v>
      </c>
      <c r="F67" s="274">
        <f t="shared" si="1"/>
        <v>97.397131684279103</v>
      </c>
    </row>
    <row r="68" spans="1:6" ht="36" customHeight="1" x14ac:dyDescent="0.25">
      <c r="A68" s="520" t="s">
        <v>974</v>
      </c>
      <c r="B68" s="520" t="s">
        <v>975</v>
      </c>
      <c r="C68" s="260" t="s">
        <v>46</v>
      </c>
      <c r="D68" s="252">
        <f>D69</f>
        <v>23568.9359</v>
      </c>
      <c r="E68" s="252">
        <f>E69</f>
        <v>22555.918810000003</v>
      </c>
      <c r="F68" s="274">
        <f t="shared" si="1"/>
        <v>95.70189721632704</v>
      </c>
    </row>
    <row r="69" spans="1:6" ht="36" x14ac:dyDescent="0.25">
      <c r="A69" s="531"/>
      <c r="B69" s="531"/>
      <c r="C69" s="258" t="s">
        <v>918</v>
      </c>
      <c r="D69" s="40">
        <f>D70+D71</f>
        <v>23568.9359</v>
      </c>
      <c r="E69" s="40">
        <f>E70+E71</f>
        <v>22555.918810000003</v>
      </c>
      <c r="F69" s="274">
        <f t="shared" si="1"/>
        <v>95.70189721632704</v>
      </c>
    </row>
    <row r="70" spans="1:6" ht="36" x14ac:dyDescent="0.25">
      <c r="A70" s="246" t="s">
        <v>976</v>
      </c>
      <c r="B70" s="258" t="s">
        <v>977</v>
      </c>
      <c r="C70" s="258" t="s">
        <v>918</v>
      </c>
      <c r="D70" s="40">
        <f>'[2]Исполнение на 31.12.2017'!$AC$479/1000</f>
        <v>12850.00115</v>
      </c>
      <c r="E70" s="40">
        <f>'[2]Исполнение на 31.12.2017'!$AD$479/1000</f>
        <v>12850.00115</v>
      </c>
      <c r="F70" s="274">
        <f t="shared" si="1"/>
        <v>100</v>
      </c>
    </row>
    <row r="71" spans="1:6" ht="36" x14ac:dyDescent="0.25">
      <c r="A71" s="246" t="s">
        <v>978</v>
      </c>
      <c r="B71" s="258" t="s">
        <v>979</v>
      </c>
      <c r="C71" s="258" t="s">
        <v>918</v>
      </c>
      <c r="D71" s="40">
        <f>'[2]Исполнение на 31.12.2017'!$AC$482/1000</f>
        <v>10718.93475</v>
      </c>
      <c r="E71" s="40">
        <f>'[2]Исполнение на 31.12.2017'!$AD$482/1000</f>
        <v>9705.917660000001</v>
      </c>
      <c r="F71" s="274">
        <f t="shared" si="1"/>
        <v>90.549274590928917</v>
      </c>
    </row>
  </sheetData>
  <mergeCells count="26">
    <mergeCell ref="A68:A69"/>
    <mergeCell ref="B68:B69"/>
    <mergeCell ref="A52:A55"/>
    <mergeCell ref="B52:B55"/>
    <mergeCell ref="C5:C6"/>
    <mergeCell ref="A13:A15"/>
    <mergeCell ref="B13:B15"/>
    <mergeCell ref="A35:A36"/>
    <mergeCell ref="B35:B36"/>
    <mergeCell ref="A62:A63"/>
    <mergeCell ref="B62:B63"/>
    <mergeCell ref="D5:E5"/>
    <mergeCell ref="A3:F4"/>
    <mergeCell ref="F5:F6"/>
    <mergeCell ref="A45:A48"/>
    <mergeCell ref="B45:B48"/>
    <mergeCell ref="A40:A41"/>
    <mergeCell ref="B40:B41"/>
    <mergeCell ref="A5:A6"/>
    <mergeCell ref="B5:B6"/>
    <mergeCell ref="A8:A12"/>
    <mergeCell ref="B8:B12"/>
    <mergeCell ref="A29:A30"/>
    <mergeCell ref="B29:B30"/>
    <mergeCell ref="A23:A24"/>
    <mergeCell ref="B23:B24"/>
  </mergeCells>
  <hyperlinks>
    <hyperlink ref="A35" location="P366" display="P366"/>
    <hyperlink ref="A40" location="P431" display="P431"/>
    <hyperlink ref="A45" location="P523" display="P523"/>
    <hyperlink ref="A57" location="P596" display="P596"/>
    <hyperlink ref="A62" location="P644" display="P644"/>
  </hyperlink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G347"/>
  <sheetViews>
    <sheetView workbookViewId="0">
      <pane xSplit="1" ySplit="6" topLeftCell="B211" activePane="bottomRight" state="frozen"/>
      <selection pane="topRight" activeCell="B1" sqref="B1"/>
      <selection pane="bottomLeft" activeCell="A7" sqref="A7"/>
      <selection pane="bottomRight" activeCell="E198" sqref="E198"/>
    </sheetView>
  </sheetViews>
  <sheetFormatPr defaultRowHeight="15" x14ac:dyDescent="0.25"/>
  <cols>
    <col min="1" max="1" width="15.42578125" customWidth="1"/>
    <col min="2" max="2" width="38.140625" customWidth="1"/>
    <col min="3" max="3" width="39.7109375" customWidth="1"/>
    <col min="4" max="4" width="20.7109375" style="293" customWidth="1"/>
    <col min="5" max="5" width="22.140625" customWidth="1"/>
    <col min="6" max="6" width="9.140625" style="395"/>
    <col min="7" max="7" width="10.42578125" bestFit="1" customWidth="1"/>
    <col min="250" max="250" width="3.140625" customWidth="1"/>
    <col min="251" max="251" width="15.42578125" customWidth="1"/>
    <col min="252" max="252" width="38.140625" customWidth="1"/>
    <col min="253" max="253" width="39.7109375" customWidth="1"/>
    <col min="254" max="254" width="23.140625" customWidth="1"/>
    <col min="255" max="255" width="17.28515625" customWidth="1"/>
    <col min="256" max="256" width="3.7109375" customWidth="1"/>
    <col min="506" max="506" width="3.140625" customWidth="1"/>
    <col min="507" max="507" width="15.42578125" customWidth="1"/>
    <col min="508" max="508" width="38.140625" customWidth="1"/>
    <col min="509" max="509" width="39.7109375" customWidth="1"/>
    <col min="510" max="510" width="23.140625" customWidth="1"/>
    <col min="511" max="511" width="17.28515625" customWidth="1"/>
    <col min="512" max="512" width="3.7109375" customWidth="1"/>
    <col min="762" max="762" width="3.140625" customWidth="1"/>
    <col min="763" max="763" width="15.42578125" customWidth="1"/>
    <col min="764" max="764" width="38.140625" customWidth="1"/>
    <col min="765" max="765" width="39.7109375" customWidth="1"/>
    <col min="766" max="766" width="23.140625" customWidth="1"/>
    <col min="767" max="767" width="17.28515625" customWidth="1"/>
    <col min="768" max="768" width="3.7109375" customWidth="1"/>
    <col min="1018" max="1018" width="3.140625" customWidth="1"/>
    <col min="1019" max="1019" width="15.42578125" customWidth="1"/>
    <col min="1020" max="1020" width="38.140625" customWidth="1"/>
    <col min="1021" max="1021" width="39.7109375" customWidth="1"/>
    <col min="1022" max="1022" width="23.140625" customWidth="1"/>
    <col min="1023" max="1023" width="17.28515625" customWidth="1"/>
    <col min="1024" max="1024" width="3.7109375" customWidth="1"/>
    <col min="1274" max="1274" width="3.140625" customWidth="1"/>
    <col min="1275" max="1275" width="15.42578125" customWidth="1"/>
    <col min="1276" max="1276" width="38.140625" customWidth="1"/>
    <col min="1277" max="1277" width="39.7109375" customWidth="1"/>
    <col min="1278" max="1278" width="23.140625" customWidth="1"/>
    <col min="1279" max="1279" width="17.28515625" customWidth="1"/>
    <col min="1280" max="1280" width="3.7109375" customWidth="1"/>
    <col min="1530" max="1530" width="3.140625" customWidth="1"/>
    <col min="1531" max="1531" width="15.42578125" customWidth="1"/>
    <col min="1532" max="1532" width="38.140625" customWidth="1"/>
    <col min="1533" max="1533" width="39.7109375" customWidth="1"/>
    <col min="1534" max="1534" width="23.140625" customWidth="1"/>
    <col min="1535" max="1535" width="17.28515625" customWidth="1"/>
    <col min="1536" max="1536" width="3.7109375" customWidth="1"/>
    <col min="1786" max="1786" width="3.140625" customWidth="1"/>
    <col min="1787" max="1787" width="15.42578125" customWidth="1"/>
    <col min="1788" max="1788" width="38.140625" customWidth="1"/>
    <col min="1789" max="1789" width="39.7109375" customWidth="1"/>
    <col min="1790" max="1790" width="23.140625" customWidth="1"/>
    <col min="1791" max="1791" width="17.28515625" customWidth="1"/>
    <col min="1792" max="1792" width="3.7109375" customWidth="1"/>
    <col min="2042" max="2042" width="3.140625" customWidth="1"/>
    <col min="2043" max="2043" width="15.42578125" customWidth="1"/>
    <col min="2044" max="2044" width="38.140625" customWidth="1"/>
    <col min="2045" max="2045" width="39.7109375" customWidth="1"/>
    <col min="2046" max="2046" width="23.140625" customWidth="1"/>
    <col min="2047" max="2047" width="17.28515625" customWidth="1"/>
    <col min="2048" max="2048" width="3.7109375" customWidth="1"/>
    <col min="2298" max="2298" width="3.140625" customWidth="1"/>
    <col min="2299" max="2299" width="15.42578125" customWidth="1"/>
    <col min="2300" max="2300" width="38.140625" customWidth="1"/>
    <col min="2301" max="2301" width="39.7109375" customWidth="1"/>
    <col min="2302" max="2302" width="23.140625" customWidth="1"/>
    <col min="2303" max="2303" width="17.28515625" customWidth="1"/>
    <col min="2304" max="2304" width="3.7109375" customWidth="1"/>
    <col min="2554" max="2554" width="3.140625" customWidth="1"/>
    <col min="2555" max="2555" width="15.42578125" customWidth="1"/>
    <col min="2556" max="2556" width="38.140625" customWidth="1"/>
    <col min="2557" max="2557" width="39.7109375" customWidth="1"/>
    <col min="2558" max="2558" width="23.140625" customWidth="1"/>
    <col min="2559" max="2559" width="17.28515625" customWidth="1"/>
    <col min="2560" max="2560" width="3.7109375" customWidth="1"/>
    <col min="2810" max="2810" width="3.140625" customWidth="1"/>
    <col min="2811" max="2811" width="15.42578125" customWidth="1"/>
    <col min="2812" max="2812" width="38.140625" customWidth="1"/>
    <col min="2813" max="2813" width="39.7109375" customWidth="1"/>
    <col min="2814" max="2814" width="23.140625" customWidth="1"/>
    <col min="2815" max="2815" width="17.28515625" customWidth="1"/>
    <col min="2816" max="2816" width="3.7109375" customWidth="1"/>
    <col min="3066" max="3066" width="3.140625" customWidth="1"/>
    <col min="3067" max="3067" width="15.42578125" customWidth="1"/>
    <col min="3068" max="3068" width="38.140625" customWidth="1"/>
    <col min="3069" max="3069" width="39.7109375" customWidth="1"/>
    <col min="3070" max="3070" width="23.140625" customWidth="1"/>
    <col min="3071" max="3071" width="17.28515625" customWidth="1"/>
    <col min="3072" max="3072" width="3.7109375" customWidth="1"/>
    <col min="3322" max="3322" width="3.140625" customWidth="1"/>
    <col min="3323" max="3323" width="15.42578125" customWidth="1"/>
    <col min="3324" max="3324" width="38.140625" customWidth="1"/>
    <col min="3325" max="3325" width="39.7109375" customWidth="1"/>
    <col min="3326" max="3326" width="23.140625" customWidth="1"/>
    <col min="3327" max="3327" width="17.28515625" customWidth="1"/>
    <col min="3328" max="3328" width="3.7109375" customWidth="1"/>
    <col min="3578" max="3578" width="3.140625" customWidth="1"/>
    <col min="3579" max="3579" width="15.42578125" customWidth="1"/>
    <col min="3580" max="3580" width="38.140625" customWidth="1"/>
    <col min="3581" max="3581" width="39.7109375" customWidth="1"/>
    <col min="3582" max="3582" width="23.140625" customWidth="1"/>
    <col min="3583" max="3583" width="17.28515625" customWidth="1"/>
    <col min="3584" max="3584" width="3.7109375" customWidth="1"/>
    <col min="3834" max="3834" width="3.140625" customWidth="1"/>
    <col min="3835" max="3835" width="15.42578125" customWidth="1"/>
    <col min="3836" max="3836" width="38.140625" customWidth="1"/>
    <col min="3837" max="3837" width="39.7109375" customWidth="1"/>
    <col min="3838" max="3838" width="23.140625" customWidth="1"/>
    <col min="3839" max="3839" width="17.28515625" customWidth="1"/>
    <col min="3840" max="3840" width="3.7109375" customWidth="1"/>
    <col min="4090" max="4090" width="3.140625" customWidth="1"/>
    <col min="4091" max="4091" width="15.42578125" customWidth="1"/>
    <col min="4092" max="4092" width="38.140625" customWidth="1"/>
    <col min="4093" max="4093" width="39.7109375" customWidth="1"/>
    <col min="4094" max="4094" width="23.140625" customWidth="1"/>
    <col min="4095" max="4095" width="17.28515625" customWidth="1"/>
    <col min="4096" max="4096" width="3.7109375" customWidth="1"/>
    <col min="4346" max="4346" width="3.140625" customWidth="1"/>
    <col min="4347" max="4347" width="15.42578125" customWidth="1"/>
    <col min="4348" max="4348" width="38.140625" customWidth="1"/>
    <col min="4349" max="4349" width="39.7109375" customWidth="1"/>
    <col min="4350" max="4350" width="23.140625" customWidth="1"/>
    <col min="4351" max="4351" width="17.28515625" customWidth="1"/>
    <col min="4352" max="4352" width="3.7109375" customWidth="1"/>
    <col min="4602" max="4602" width="3.140625" customWidth="1"/>
    <col min="4603" max="4603" width="15.42578125" customWidth="1"/>
    <col min="4604" max="4604" width="38.140625" customWidth="1"/>
    <col min="4605" max="4605" width="39.7109375" customWidth="1"/>
    <col min="4606" max="4606" width="23.140625" customWidth="1"/>
    <col min="4607" max="4607" width="17.28515625" customWidth="1"/>
    <col min="4608" max="4608" width="3.7109375" customWidth="1"/>
    <col min="4858" max="4858" width="3.140625" customWidth="1"/>
    <col min="4859" max="4859" width="15.42578125" customWidth="1"/>
    <col min="4860" max="4860" width="38.140625" customWidth="1"/>
    <col min="4861" max="4861" width="39.7109375" customWidth="1"/>
    <col min="4862" max="4862" width="23.140625" customWidth="1"/>
    <col min="4863" max="4863" width="17.28515625" customWidth="1"/>
    <col min="4864" max="4864" width="3.7109375" customWidth="1"/>
    <col min="5114" max="5114" width="3.140625" customWidth="1"/>
    <col min="5115" max="5115" width="15.42578125" customWidth="1"/>
    <col min="5116" max="5116" width="38.140625" customWidth="1"/>
    <col min="5117" max="5117" width="39.7109375" customWidth="1"/>
    <col min="5118" max="5118" width="23.140625" customWidth="1"/>
    <col min="5119" max="5119" width="17.28515625" customWidth="1"/>
    <col min="5120" max="5120" width="3.7109375" customWidth="1"/>
    <col min="5370" max="5370" width="3.140625" customWidth="1"/>
    <col min="5371" max="5371" width="15.42578125" customWidth="1"/>
    <col min="5372" max="5372" width="38.140625" customWidth="1"/>
    <col min="5373" max="5373" width="39.7109375" customWidth="1"/>
    <col min="5374" max="5374" width="23.140625" customWidth="1"/>
    <col min="5375" max="5375" width="17.28515625" customWidth="1"/>
    <col min="5376" max="5376" width="3.7109375" customWidth="1"/>
    <col min="5626" max="5626" width="3.140625" customWidth="1"/>
    <col min="5627" max="5627" width="15.42578125" customWidth="1"/>
    <col min="5628" max="5628" width="38.140625" customWidth="1"/>
    <col min="5629" max="5629" width="39.7109375" customWidth="1"/>
    <col min="5630" max="5630" width="23.140625" customWidth="1"/>
    <col min="5631" max="5631" width="17.28515625" customWidth="1"/>
    <col min="5632" max="5632" width="3.7109375" customWidth="1"/>
    <col min="5882" max="5882" width="3.140625" customWidth="1"/>
    <col min="5883" max="5883" width="15.42578125" customWidth="1"/>
    <col min="5884" max="5884" width="38.140625" customWidth="1"/>
    <col min="5885" max="5885" width="39.7109375" customWidth="1"/>
    <col min="5886" max="5886" width="23.140625" customWidth="1"/>
    <col min="5887" max="5887" width="17.28515625" customWidth="1"/>
    <col min="5888" max="5888" width="3.7109375" customWidth="1"/>
    <col min="6138" max="6138" width="3.140625" customWidth="1"/>
    <col min="6139" max="6139" width="15.42578125" customWidth="1"/>
    <col min="6140" max="6140" width="38.140625" customWidth="1"/>
    <col min="6141" max="6141" width="39.7109375" customWidth="1"/>
    <col min="6142" max="6142" width="23.140625" customWidth="1"/>
    <col min="6143" max="6143" width="17.28515625" customWidth="1"/>
    <col min="6144" max="6144" width="3.7109375" customWidth="1"/>
    <col min="6394" max="6394" width="3.140625" customWidth="1"/>
    <col min="6395" max="6395" width="15.42578125" customWidth="1"/>
    <col min="6396" max="6396" width="38.140625" customWidth="1"/>
    <col min="6397" max="6397" width="39.7109375" customWidth="1"/>
    <col min="6398" max="6398" width="23.140625" customWidth="1"/>
    <col min="6399" max="6399" width="17.28515625" customWidth="1"/>
    <col min="6400" max="6400" width="3.7109375" customWidth="1"/>
    <col min="6650" max="6650" width="3.140625" customWidth="1"/>
    <col min="6651" max="6651" width="15.42578125" customWidth="1"/>
    <col min="6652" max="6652" width="38.140625" customWidth="1"/>
    <col min="6653" max="6653" width="39.7109375" customWidth="1"/>
    <col min="6654" max="6654" width="23.140625" customWidth="1"/>
    <col min="6655" max="6655" width="17.28515625" customWidth="1"/>
    <col min="6656" max="6656" width="3.7109375" customWidth="1"/>
    <col min="6906" max="6906" width="3.140625" customWidth="1"/>
    <col min="6907" max="6907" width="15.42578125" customWidth="1"/>
    <col min="6908" max="6908" width="38.140625" customWidth="1"/>
    <col min="6909" max="6909" width="39.7109375" customWidth="1"/>
    <col min="6910" max="6910" width="23.140625" customWidth="1"/>
    <col min="6911" max="6911" width="17.28515625" customWidth="1"/>
    <col min="6912" max="6912" width="3.7109375" customWidth="1"/>
    <col min="7162" max="7162" width="3.140625" customWidth="1"/>
    <col min="7163" max="7163" width="15.42578125" customWidth="1"/>
    <col min="7164" max="7164" width="38.140625" customWidth="1"/>
    <col min="7165" max="7165" width="39.7109375" customWidth="1"/>
    <col min="7166" max="7166" width="23.140625" customWidth="1"/>
    <col min="7167" max="7167" width="17.28515625" customWidth="1"/>
    <col min="7168" max="7168" width="3.7109375" customWidth="1"/>
    <col min="7418" max="7418" width="3.140625" customWidth="1"/>
    <col min="7419" max="7419" width="15.42578125" customWidth="1"/>
    <col min="7420" max="7420" width="38.140625" customWidth="1"/>
    <col min="7421" max="7421" width="39.7109375" customWidth="1"/>
    <col min="7422" max="7422" width="23.140625" customWidth="1"/>
    <col min="7423" max="7423" width="17.28515625" customWidth="1"/>
    <col min="7424" max="7424" width="3.7109375" customWidth="1"/>
    <col min="7674" max="7674" width="3.140625" customWidth="1"/>
    <col min="7675" max="7675" width="15.42578125" customWidth="1"/>
    <col min="7676" max="7676" width="38.140625" customWidth="1"/>
    <col min="7677" max="7677" width="39.7109375" customWidth="1"/>
    <col min="7678" max="7678" width="23.140625" customWidth="1"/>
    <col min="7679" max="7679" width="17.28515625" customWidth="1"/>
    <col min="7680" max="7680" width="3.7109375" customWidth="1"/>
    <col min="7930" max="7930" width="3.140625" customWidth="1"/>
    <col min="7931" max="7931" width="15.42578125" customWidth="1"/>
    <col min="7932" max="7932" width="38.140625" customWidth="1"/>
    <col min="7933" max="7933" width="39.7109375" customWidth="1"/>
    <col min="7934" max="7934" width="23.140625" customWidth="1"/>
    <col min="7935" max="7935" width="17.28515625" customWidth="1"/>
    <col min="7936" max="7936" width="3.7109375" customWidth="1"/>
    <col min="8186" max="8186" width="3.140625" customWidth="1"/>
    <col min="8187" max="8187" width="15.42578125" customWidth="1"/>
    <col min="8188" max="8188" width="38.140625" customWidth="1"/>
    <col min="8189" max="8189" width="39.7109375" customWidth="1"/>
    <col min="8190" max="8190" width="23.140625" customWidth="1"/>
    <col min="8191" max="8191" width="17.28515625" customWidth="1"/>
    <col min="8192" max="8192" width="3.7109375" customWidth="1"/>
    <col min="8442" max="8442" width="3.140625" customWidth="1"/>
    <col min="8443" max="8443" width="15.42578125" customWidth="1"/>
    <col min="8444" max="8444" width="38.140625" customWidth="1"/>
    <col min="8445" max="8445" width="39.7109375" customWidth="1"/>
    <col min="8446" max="8446" width="23.140625" customWidth="1"/>
    <col min="8447" max="8447" width="17.28515625" customWidth="1"/>
    <col min="8448" max="8448" width="3.7109375" customWidth="1"/>
    <col min="8698" max="8698" width="3.140625" customWidth="1"/>
    <col min="8699" max="8699" width="15.42578125" customWidth="1"/>
    <col min="8700" max="8700" width="38.140625" customWidth="1"/>
    <col min="8701" max="8701" width="39.7109375" customWidth="1"/>
    <col min="8702" max="8702" width="23.140625" customWidth="1"/>
    <col min="8703" max="8703" width="17.28515625" customWidth="1"/>
    <col min="8704" max="8704" width="3.7109375" customWidth="1"/>
    <col min="8954" max="8954" width="3.140625" customWidth="1"/>
    <col min="8955" max="8955" width="15.42578125" customWidth="1"/>
    <col min="8956" max="8956" width="38.140625" customWidth="1"/>
    <col min="8957" max="8957" width="39.7109375" customWidth="1"/>
    <col min="8958" max="8958" width="23.140625" customWidth="1"/>
    <col min="8959" max="8959" width="17.28515625" customWidth="1"/>
    <col min="8960" max="8960" width="3.7109375" customWidth="1"/>
    <col min="9210" max="9210" width="3.140625" customWidth="1"/>
    <col min="9211" max="9211" width="15.42578125" customWidth="1"/>
    <col min="9212" max="9212" width="38.140625" customWidth="1"/>
    <col min="9213" max="9213" width="39.7109375" customWidth="1"/>
    <col min="9214" max="9214" width="23.140625" customWidth="1"/>
    <col min="9215" max="9215" width="17.28515625" customWidth="1"/>
    <col min="9216" max="9216" width="3.7109375" customWidth="1"/>
    <col min="9466" max="9466" width="3.140625" customWidth="1"/>
    <col min="9467" max="9467" width="15.42578125" customWidth="1"/>
    <col min="9468" max="9468" width="38.140625" customWidth="1"/>
    <col min="9469" max="9469" width="39.7109375" customWidth="1"/>
    <col min="9470" max="9470" width="23.140625" customWidth="1"/>
    <col min="9471" max="9471" width="17.28515625" customWidth="1"/>
    <col min="9472" max="9472" width="3.7109375" customWidth="1"/>
    <col min="9722" max="9722" width="3.140625" customWidth="1"/>
    <col min="9723" max="9723" width="15.42578125" customWidth="1"/>
    <col min="9724" max="9724" width="38.140625" customWidth="1"/>
    <col min="9725" max="9725" width="39.7109375" customWidth="1"/>
    <col min="9726" max="9726" width="23.140625" customWidth="1"/>
    <col min="9727" max="9727" width="17.28515625" customWidth="1"/>
    <col min="9728" max="9728" width="3.7109375" customWidth="1"/>
    <col min="9978" max="9978" width="3.140625" customWidth="1"/>
    <col min="9979" max="9979" width="15.42578125" customWidth="1"/>
    <col min="9980" max="9980" width="38.140625" customWidth="1"/>
    <col min="9981" max="9981" width="39.7109375" customWidth="1"/>
    <col min="9982" max="9982" width="23.140625" customWidth="1"/>
    <col min="9983" max="9983" width="17.28515625" customWidth="1"/>
    <col min="9984" max="9984" width="3.7109375" customWidth="1"/>
    <col min="10234" max="10234" width="3.140625" customWidth="1"/>
    <col min="10235" max="10235" width="15.42578125" customWidth="1"/>
    <col min="10236" max="10236" width="38.140625" customWidth="1"/>
    <col min="10237" max="10237" width="39.7109375" customWidth="1"/>
    <col min="10238" max="10238" width="23.140625" customWidth="1"/>
    <col min="10239" max="10239" width="17.28515625" customWidth="1"/>
    <col min="10240" max="10240" width="3.7109375" customWidth="1"/>
    <col min="10490" max="10490" width="3.140625" customWidth="1"/>
    <col min="10491" max="10491" width="15.42578125" customWidth="1"/>
    <col min="10492" max="10492" width="38.140625" customWidth="1"/>
    <col min="10493" max="10493" width="39.7109375" customWidth="1"/>
    <col min="10494" max="10494" width="23.140625" customWidth="1"/>
    <col min="10495" max="10495" width="17.28515625" customWidth="1"/>
    <col min="10496" max="10496" width="3.7109375" customWidth="1"/>
    <col min="10746" max="10746" width="3.140625" customWidth="1"/>
    <col min="10747" max="10747" width="15.42578125" customWidth="1"/>
    <col min="10748" max="10748" width="38.140625" customWidth="1"/>
    <col min="10749" max="10749" width="39.7109375" customWidth="1"/>
    <col min="10750" max="10750" width="23.140625" customWidth="1"/>
    <col min="10751" max="10751" width="17.28515625" customWidth="1"/>
    <col min="10752" max="10752" width="3.7109375" customWidth="1"/>
    <col min="11002" max="11002" width="3.140625" customWidth="1"/>
    <col min="11003" max="11003" width="15.42578125" customWidth="1"/>
    <col min="11004" max="11004" width="38.140625" customWidth="1"/>
    <col min="11005" max="11005" width="39.7109375" customWidth="1"/>
    <col min="11006" max="11006" width="23.140625" customWidth="1"/>
    <col min="11007" max="11007" width="17.28515625" customWidth="1"/>
    <col min="11008" max="11008" width="3.7109375" customWidth="1"/>
    <col min="11258" max="11258" width="3.140625" customWidth="1"/>
    <col min="11259" max="11259" width="15.42578125" customWidth="1"/>
    <col min="11260" max="11260" width="38.140625" customWidth="1"/>
    <col min="11261" max="11261" width="39.7109375" customWidth="1"/>
    <col min="11262" max="11262" width="23.140625" customWidth="1"/>
    <col min="11263" max="11263" width="17.28515625" customWidth="1"/>
    <col min="11264" max="11264" width="3.7109375" customWidth="1"/>
    <col min="11514" max="11514" width="3.140625" customWidth="1"/>
    <col min="11515" max="11515" width="15.42578125" customWidth="1"/>
    <col min="11516" max="11516" width="38.140625" customWidth="1"/>
    <col min="11517" max="11517" width="39.7109375" customWidth="1"/>
    <col min="11518" max="11518" width="23.140625" customWidth="1"/>
    <col min="11519" max="11519" width="17.28515625" customWidth="1"/>
    <col min="11520" max="11520" width="3.7109375" customWidth="1"/>
    <col min="11770" max="11770" width="3.140625" customWidth="1"/>
    <col min="11771" max="11771" width="15.42578125" customWidth="1"/>
    <col min="11772" max="11772" width="38.140625" customWidth="1"/>
    <col min="11773" max="11773" width="39.7109375" customWidth="1"/>
    <col min="11774" max="11774" width="23.140625" customWidth="1"/>
    <col min="11775" max="11775" width="17.28515625" customWidth="1"/>
    <col min="11776" max="11776" width="3.7109375" customWidth="1"/>
    <col min="12026" max="12026" width="3.140625" customWidth="1"/>
    <col min="12027" max="12027" width="15.42578125" customWidth="1"/>
    <col min="12028" max="12028" width="38.140625" customWidth="1"/>
    <col min="12029" max="12029" width="39.7109375" customWidth="1"/>
    <col min="12030" max="12030" width="23.140625" customWidth="1"/>
    <col min="12031" max="12031" width="17.28515625" customWidth="1"/>
    <col min="12032" max="12032" width="3.7109375" customWidth="1"/>
    <col min="12282" max="12282" width="3.140625" customWidth="1"/>
    <col min="12283" max="12283" width="15.42578125" customWidth="1"/>
    <col min="12284" max="12284" width="38.140625" customWidth="1"/>
    <col min="12285" max="12285" width="39.7109375" customWidth="1"/>
    <col min="12286" max="12286" width="23.140625" customWidth="1"/>
    <col min="12287" max="12287" width="17.28515625" customWidth="1"/>
    <col min="12288" max="12288" width="3.7109375" customWidth="1"/>
    <col min="12538" max="12538" width="3.140625" customWidth="1"/>
    <col min="12539" max="12539" width="15.42578125" customWidth="1"/>
    <col min="12540" max="12540" width="38.140625" customWidth="1"/>
    <col min="12541" max="12541" width="39.7109375" customWidth="1"/>
    <col min="12542" max="12542" width="23.140625" customWidth="1"/>
    <col min="12543" max="12543" width="17.28515625" customWidth="1"/>
    <col min="12544" max="12544" width="3.7109375" customWidth="1"/>
    <col min="12794" max="12794" width="3.140625" customWidth="1"/>
    <col min="12795" max="12795" width="15.42578125" customWidth="1"/>
    <col min="12796" max="12796" width="38.140625" customWidth="1"/>
    <col min="12797" max="12797" width="39.7109375" customWidth="1"/>
    <col min="12798" max="12798" width="23.140625" customWidth="1"/>
    <col min="12799" max="12799" width="17.28515625" customWidth="1"/>
    <col min="12800" max="12800" width="3.7109375" customWidth="1"/>
    <col min="13050" max="13050" width="3.140625" customWidth="1"/>
    <col min="13051" max="13051" width="15.42578125" customWidth="1"/>
    <col min="13052" max="13052" width="38.140625" customWidth="1"/>
    <col min="13053" max="13053" width="39.7109375" customWidth="1"/>
    <col min="13054" max="13054" width="23.140625" customWidth="1"/>
    <col min="13055" max="13055" width="17.28515625" customWidth="1"/>
    <col min="13056" max="13056" width="3.7109375" customWidth="1"/>
    <col min="13306" max="13306" width="3.140625" customWidth="1"/>
    <col min="13307" max="13307" width="15.42578125" customWidth="1"/>
    <col min="13308" max="13308" width="38.140625" customWidth="1"/>
    <col min="13309" max="13309" width="39.7109375" customWidth="1"/>
    <col min="13310" max="13310" width="23.140625" customWidth="1"/>
    <col min="13311" max="13311" width="17.28515625" customWidth="1"/>
    <col min="13312" max="13312" width="3.7109375" customWidth="1"/>
    <col min="13562" max="13562" width="3.140625" customWidth="1"/>
    <col min="13563" max="13563" width="15.42578125" customWidth="1"/>
    <col min="13564" max="13564" width="38.140625" customWidth="1"/>
    <col min="13565" max="13565" width="39.7109375" customWidth="1"/>
    <col min="13566" max="13566" width="23.140625" customWidth="1"/>
    <col min="13567" max="13567" width="17.28515625" customWidth="1"/>
    <col min="13568" max="13568" width="3.7109375" customWidth="1"/>
    <col min="13818" max="13818" width="3.140625" customWidth="1"/>
    <col min="13819" max="13819" width="15.42578125" customWidth="1"/>
    <col min="13820" max="13820" width="38.140625" customWidth="1"/>
    <col min="13821" max="13821" width="39.7109375" customWidth="1"/>
    <col min="13822" max="13822" width="23.140625" customWidth="1"/>
    <col min="13823" max="13823" width="17.28515625" customWidth="1"/>
    <col min="13824" max="13824" width="3.7109375" customWidth="1"/>
    <col min="14074" max="14074" width="3.140625" customWidth="1"/>
    <col min="14075" max="14075" width="15.42578125" customWidth="1"/>
    <col min="14076" max="14076" width="38.140625" customWidth="1"/>
    <col min="14077" max="14077" width="39.7109375" customWidth="1"/>
    <col min="14078" max="14078" width="23.140625" customWidth="1"/>
    <col min="14079" max="14079" width="17.28515625" customWidth="1"/>
    <col min="14080" max="14080" width="3.7109375" customWidth="1"/>
    <col min="14330" max="14330" width="3.140625" customWidth="1"/>
    <col min="14331" max="14331" width="15.42578125" customWidth="1"/>
    <col min="14332" max="14332" width="38.140625" customWidth="1"/>
    <col min="14333" max="14333" width="39.7109375" customWidth="1"/>
    <col min="14334" max="14334" width="23.140625" customWidth="1"/>
    <col min="14335" max="14335" width="17.28515625" customWidth="1"/>
    <col min="14336" max="14336" width="3.7109375" customWidth="1"/>
    <col min="14586" max="14586" width="3.140625" customWidth="1"/>
    <col min="14587" max="14587" width="15.42578125" customWidth="1"/>
    <col min="14588" max="14588" width="38.140625" customWidth="1"/>
    <col min="14589" max="14589" width="39.7109375" customWidth="1"/>
    <col min="14590" max="14590" width="23.140625" customWidth="1"/>
    <col min="14591" max="14591" width="17.28515625" customWidth="1"/>
    <col min="14592" max="14592" width="3.7109375" customWidth="1"/>
    <col min="14842" max="14842" width="3.140625" customWidth="1"/>
    <col min="14843" max="14843" width="15.42578125" customWidth="1"/>
    <col min="14844" max="14844" width="38.140625" customWidth="1"/>
    <col min="14845" max="14845" width="39.7109375" customWidth="1"/>
    <col min="14846" max="14846" width="23.140625" customWidth="1"/>
    <col min="14847" max="14847" width="17.28515625" customWidth="1"/>
    <col min="14848" max="14848" width="3.7109375" customWidth="1"/>
    <col min="15098" max="15098" width="3.140625" customWidth="1"/>
    <col min="15099" max="15099" width="15.42578125" customWidth="1"/>
    <col min="15100" max="15100" width="38.140625" customWidth="1"/>
    <col min="15101" max="15101" width="39.7109375" customWidth="1"/>
    <col min="15102" max="15102" width="23.140625" customWidth="1"/>
    <col min="15103" max="15103" width="17.28515625" customWidth="1"/>
    <col min="15104" max="15104" width="3.7109375" customWidth="1"/>
    <col min="15354" max="15354" width="3.140625" customWidth="1"/>
    <col min="15355" max="15355" width="15.42578125" customWidth="1"/>
    <col min="15356" max="15356" width="38.140625" customWidth="1"/>
    <col min="15357" max="15357" width="39.7109375" customWidth="1"/>
    <col min="15358" max="15358" width="23.140625" customWidth="1"/>
    <col min="15359" max="15359" width="17.28515625" customWidth="1"/>
    <col min="15360" max="15360" width="3.7109375" customWidth="1"/>
    <col min="15610" max="15610" width="3.140625" customWidth="1"/>
    <col min="15611" max="15611" width="15.42578125" customWidth="1"/>
    <col min="15612" max="15612" width="38.140625" customWidth="1"/>
    <col min="15613" max="15613" width="39.7109375" customWidth="1"/>
    <col min="15614" max="15614" width="23.140625" customWidth="1"/>
    <col min="15615" max="15615" width="17.28515625" customWidth="1"/>
    <col min="15616" max="15616" width="3.7109375" customWidth="1"/>
    <col min="15866" max="15866" width="3.140625" customWidth="1"/>
    <col min="15867" max="15867" width="15.42578125" customWidth="1"/>
    <col min="15868" max="15868" width="38.140625" customWidth="1"/>
    <col min="15869" max="15869" width="39.7109375" customWidth="1"/>
    <col min="15870" max="15870" width="23.140625" customWidth="1"/>
    <col min="15871" max="15871" width="17.28515625" customWidth="1"/>
    <col min="15872" max="15872" width="3.7109375" customWidth="1"/>
    <col min="16122" max="16122" width="3.140625" customWidth="1"/>
    <col min="16123" max="16123" width="15.42578125" customWidth="1"/>
    <col min="16124" max="16124" width="38.140625" customWidth="1"/>
    <col min="16125" max="16125" width="39.7109375" customWidth="1"/>
    <col min="16126" max="16126" width="23.140625" customWidth="1"/>
    <col min="16127" max="16127" width="17.28515625" customWidth="1"/>
    <col min="16128" max="16128" width="3.7109375" customWidth="1"/>
  </cols>
  <sheetData>
    <row r="1" spans="1:7" ht="15.75" x14ac:dyDescent="0.25">
      <c r="A1" s="275"/>
      <c r="B1" s="276"/>
      <c r="C1" s="276"/>
      <c r="E1" s="295" t="str">
        <f>'[3]таблица 21'!$F$1</f>
        <v>Таблица 21</v>
      </c>
    </row>
    <row r="2" spans="1:7" ht="88.5" customHeight="1" x14ac:dyDescent="0.25">
      <c r="A2" s="553" t="s">
        <v>1327</v>
      </c>
      <c r="B2" s="553"/>
      <c r="C2" s="553"/>
      <c r="D2" s="553"/>
      <c r="E2" s="553"/>
      <c r="F2" s="553"/>
    </row>
    <row r="3" spans="1:7" x14ac:dyDescent="0.25">
      <c r="A3" s="277"/>
      <c r="E3" s="278" t="s">
        <v>981</v>
      </c>
    </row>
    <row r="4" spans="1:7" x14ac:dyDescent="0.25">
      <c r="A4" s="554" t="s">
        <v>39</v>
      </c>
      <c r="B4" s="554" t="s">
        <v>40</v>
      </c>
      <c r="C4" s="555" t="s">
        <v>995</v>
      </c>
      <c r="D4" s="556" t="s">
        <v>982</v>
      </c>
      <c r="E4" s="558" t="s">
        <v>983</v>
      </c>
      <c r="F4" s="560" t="s">
        <v>1321</v>
      </c>
    </row>
    <row r="5" spans="1:7" s="282" customFormat="1" ht="28.5" customHeight="1" x14ac:dyDescent="0.2">
      <c r="A5" s="554"/>
      <c r="B5" s="554"/>
      <c r="C5" s="555"/>
      <c r="D5" s="557"/>
      <c r="E5" s="559"/>
      <c r="F5" s="561"/>
    </row>
    <row r="6" spans="1:7" s="282" customFormat="1" ht="13.5" customHeight="1" x14ac:dyDescent="0.2">
      <c r="A6" s="280">
        <v>1</v>
      </c>
      <c r="B6" s="280">
        <v>2</v>
      </c>
      <c r="C6" s="280">
        <v>3</v>
      </c>
      <c r="D6" s="280">
        <v>4</v>
      </c>
      <c r="E6" s="281">
        <v>5</v>
      </c>
      <c r="F6" s="394"/>
    </row>
    <row r="7" spans="1:7" ht="15" customHeight="1" x14ac:dyDescent="0.25">
      <c r="A7" s="551" t="s">
        <v>45</v>
      </c>
      <c r="B7" s="552" t="s">
        <v>883</v>
      </c>
      <c r="C7" s="290" t="s">
        <v>984</v>
      </c>
      <c r="D7" s="252">
        <f>D8+D10+D14</f>
        <v>1690446.36662</v>
      </c>
      <c r="E7" s="252">
        <f>E8+E10+E14</f>
        <v>1716482.3417400003</v>
      </c>
      <c r="F7" s="396">
        <f>E7/D7</f>
        <v>1.015401834470536</v>
      </c>
    </row>
    <row r="8" spans="1:7" x14ac:dyDescent="0.25">
      <c r="A8" s="551"/>
      <c r="B8" s="552"/>
      <c r="C8" s="290" t="s">
        <v>985</v>
      </c>
      <c r="D8" s="252">
        <f>D16+D72+D107+D142+D170+D198+D246+D274+D309</f>
        <v>1654873.5666199999</v>
      </c>
      <c r="E8" s="252">
        <f>E16+E72+E107+E142+E170+E198+E246+E274+E309</f>
        <v>1648644.4817400002</v>
      </c>
      <c r="F8" s="398">
        <f t="shared" ref="F8:F71" si="0">E8/D8</f>
        <v>0.99623591493293207</v>
      </c>
      <c r="G8" s="403">
        <f>E8-E9</f>
        <v>1437295.1697400003</v>
      </c>
    </row>
    <row r="9" spans="1:7" x14ac:dyDescent="0.25">
      <c r="A9" s="551"/>
      <c r="B9" s="552"/>
      <c r="C9" s="290" t="s">
        <v>996</v>
      </c>
      <c r="D9" s="252">
        <f>D17+D73+D108+D143+D171+D199+D247+D275+D310</f>
        <v>211639.924</v>
      </c>
      <c r="E9" s="252">
        <f>E17+E73+E108+E143+E171+E199+E247+E275+E310</f>
        <v>211349.31199999998</v>
      </c>
      <c r="F9" s="398">
        <f t="shared" si="0"/>
        <v>0.99862685643376048</v>
      </c>
    </row>
    <row r="10" spans="1:7" x14ac:dyDescent="0.25">
      <c r="A10" s="551"/>
      <c r="B10" s="552"/>
      <c r="C10" s="290" t="s">
        <v>997</v>
      </c>
      <c r="D10" s="297">
        <f>D200</f>
        <v>8967.7999999999993</v>
      </c>
      <c r="E10" s="297">
        <f>E200</f>
        <v>9296.07</v>
      </c>
      <c r="F10" s="396">
        <f t="shared" si="0"/>
        <v>1.0366054104685654</v>
      </c>
    </row>
    <row r="11" spans="1:7" x14ac:dyDescent="0.25">
      <c r="A11" s="551"/>
      <c r="B11" s="552"/>
      <c r="C11" s="290" t="s">
        <v>998</v>
      </c>
      <c r="D11" s="297">
        <v>0</v>
      </c>
      <c r="E11" s="297">
        <v>0</v>
      </c>
      <c r="F11" s="396"/>
    </row>
    <row r="12" spans="1:7" x14ac:dyDescent="0.25">
      <c r="A12" s="551"/>
      <c r="B12" s="552"/>
      <c r="C12" s="290" t="s">
        <v>999</v>
      </c>
      <c r="D12" s="297">
        <v>0</v>
      </c>
      <c r="E12" s="297">
        <v>0</v>
      </c>
      <c r="F12" s="396"/>
    </row>
    <row r="13" spans="1:7" x14ac:dyDescent="0.25">
      <c r="A13" s="551"/>
      <c r="B13" s="552"/>
      <c r="C13" s="290" t="s">
        <v>986</v>
      </c>
      <c r="D13" s="297">
        <v>0</v>
      </c>
      <c r="E13" s="297">
        <v>0</v>
      </c>
      <c r="F13" s="396"/>
    </row>
    <row r="14" spans="1:7" x14ac:dyDescent="0.25">
      <c r="A14" s="551"/>
      <c r="B14" s="552"/>
      <c r="C14" s="290" t="s">
        <v>1000</v>
      </c>
      <c r="D14" s="297">
        <f>D204</f>
        <v>26605</v>
      </c>
      <c r="E14" s="297">
        <f>E204</f>
        <v>58541.79</v>
      </c>
      <c r="F14" s="396">
        <f t="shared" si="0"/>
        <v>2.2004055628641233</v>
      </c>
    </row>
    <row r="15" spans="1:7" x14ac:dyDescent="0.25">
      <c r="A15" s="551" t="s">
        <v>888</v>
      </c>
      <c r="B15" s="552" t="s">
        <v>889</v>
      </c>
      <c r="C15" s="290" t="s">
        <v>984</v>
      </c>
      <c r="D15" s="296">
        <f>D16</f>
        <v>864133.79706000001</v>
      </c>
      <c r="E15" s="296">
        <f>E16</f>
        <v>864127.48090000008</v>
      </c>
      <c r="F15" s="396">
        <f t="shared" si="0"/>
        <v>0.99999269076152164</v>
      </c>
    </row>
    <row r="16" spans="1:7" x14ac:dyDescent="0.25">
      <c r="A16" s="551"/>
      <c r="B16" s="552"/>
      <c r="C16" s="290" t="s">
        <v>985</v>
      </c>
      <c r="D16" s="296">
        <f>D23+D30+D37+D44+D51+D58+D65</f>
        <v>864133.79706000001</v>
      </c>
      <c r="E16" s="296">
        <f>E23+E30+E37+E44+E51+E58+E65</f>
        <v>864127.48090000008</v>
      </c>
      <c r="F16" s="396">
        <f t="shared" si="0"/>
        <v>0.99999269076152164</v>
      </c>
    </row>
    <row r="17" spans="1:6" x14ac:dyDescent="0.25">
      <c r="A17" s="551"/>
      <c r="B17" s="552"/>
      <c r="C17" s="290" t="s">
        <v>996</v>
      </c>
      <c r="D17" s="296">
        <f>D24+D31+D38+D45+D52+D59</f>
        <v>118600.39599999999</v>
      </c>
      <c r="E17" s="296">
        <f>E24+E31+E38+E45+E52+E59</f>
        <v>118599.06399999998</v>
      </c>
      <c r="F17" s="396">
        <f t="shared" si="0"/>
        <v>0.99998876900883193</v>
      </c>
    </row>
    <row r="18" spans="1:6" x14ac:dyDescent="0.25">
      <c r="A18" s="551"/>
      <c r="B18" s="552"/>
      <c r="C18" s="290" t="s">
        <v>997</v>
      </c>
      <c r="D18" s="297">
        <v>0</v>
      </c>
      <c r="E18" s="297">
        <v>0</v>
      </c>
      <c r="F18" s="396"/>
    </row>
    <row r="19" spans="1:6" x14ac:dyDescent="0.25">
      <c r="A19" s="551"/>
      <c r="B19" s="552"/>
      <c r="C19" s="290" t="s">
        <v>998</v>
      </c>
      <c r="D19" s="297">
        <v>0</v>
      </c>
      <c r="E19" s="297">
        <v>0</v>
      </c>
      <c r="F19" s="396"/>
    </row>
    <row r="20" spans="1:6" x14ac:dyDescent="0.25">
      <c r="A20" s="551"/>
      <c r="B20" s="552"/>
      <c r="C20" s="290" t="s">
        <v>999</v>
      </c>
      <c r="D20" s="297">
        <v>0</v>
      </c>
      <c r="E20" s="297">
        <v>0</v>
      </c>
      <c r="F20" s="396"/>
    </row>
    <row r="21" spans="1:6" ht="15" customHeight="1" x14ac:dyDescent="0.25">
      <c r="A21" s="551"/>
      <c r="B21" s="552"/>
      <c r="C21" s="290" t="s">
        <v>986</v>
      </c>
      <c r="D21" s="297">
        <v>0</v>
      </c>
      <c r="E21" s="297">
        <v>0</v>
      </c>
      <c r="F21" s="396"/>
    </row>
    <row r="22" spans="1:6" x14ac:dyDescent="0.25">
      <c r="A22" s="550" t="s">
        <v>1001</v>
      </c>
      <c r="B22" s="550" t="s">
        <v>891</v>
      </c>
      <c r="C22" s="290" t="s">
        <v>984</v>
      </c>
      <c r="D22" s="297">
        <f>D23</f>
        <v>359884.15149999998</v>
      </c>
      <c r="E22" s="297">
        <f>E23</f>
        <v>359881.86072000006</v>
      </c>
      <c r="F22" s="396">
        <f t="shared" si="0"/>
        <v>0.99999363467385161</v>
      </c>
    </row>
    <row r="23" spans="1:6" x14ac:dyDescent="0.25">
      <c r="A23" s="550"/>
      <c r="B23" s="550"/>
      <c r="C23" s="290" t="s">
        <v>985</v>
      </c>
      <c r="D23" s="297">
        <f>'Табл 20'!D16</f>
        <v>359884.15149999998</v>
      </c>
      <c r="E23" s="297">
        <f>'Табл 20'!E16</f>
        <v>359881.86072000006</v>
      </c>
      <c r="F23" s="396">
        <f t="shared" si="0"/>
        <v>0.99999363467385161</v>
      </c>
    </row>
    <row r="24" spans="1:6" x14ac:dyDescent="0.25">
      <c r="A24" s="550"/>
      <c r="B24" s="550"/>
      <c r="C24" s="290" t="s">
        <v>996</v>
      </c>
      <c r="D24" s="297">
        <f>'[4]Исполнение на 31.12.2017'!$AC$47/1000</f>
        <v>54219.1</v>
      </c>
      <c r="E24" s="297">
        <f>D24</f>
        <v>54219.1</v>
      </c>
      <c r="F24" s="396">
        <f t="shared" si="0"/>
        <v>1</v>
      </c>
    </row>
    <row r="25" spans="1:6" x14ac:dyDescent="0.25">
      <c r="A25" s="550"/>
      <c r="B25" s="550"/>
      <c r="C25" s="290" t="s">
        <v>997</v>
      </c>
      <c r="D25" s="297">
        <v>0</v>
      </c>
      <c r="E25" s="297">
        <v>0</v>
      </c>
      <c r="F25" s="396"/>
    </row>
    <row r="26" spans="1:6" x14ac:dyDescent="0.25">
      <c r="A26" s="550"/>
      <c r="B26" s="550"/>
      <c r="C26" s="290" t="s">
        <v>998</v>
      </c>
      <c r="D26" s="297">
        <v>0</v>
      </c>
      <c r="E26" s="297">
        <v>0</v>
      </c>
      <c r="F26" s="396"/>
    </row>
    <row r="27" spans="1:6" x14ac:dyDescent="0.25">
      <c r="A27" s="550"/>
      <c r="B27" s="550"/>
      <c r="C27" s="290" t="s">
        <v>999</v>
      </c>
      <c r="D27" s="297">
        <v>0</v>
      </c>
      <c r="E27" s="297">
        <v>0</v>
      </c>
      <c r="F27" s="396"/>
    </row>
    <row r="28" spans="1:6" x14ac:dyDescent="0.25">
      <c r="A28" s="550"/>
      <c r="B28" s="550"/>
      <c r="C28" s="290" t="s">
        <v>986</v>
      </c>
      <c r="D28" s="297">
        <v>0</v>
      </c>
      <c r="E28" s="297">
        <v>0</v>
      </c>
      <c r="F28" s="396"/>
    </row>
    <row r="29" spans="1:6" x14ac:dyDescent="0.25">
      <c r="A29" s="550" t="s">
        <v>1002</v>
      </c>
      <c r="B29" s="550" t="s">
        <v>1003</v>
      </c>
      <c r="C29" s="290" t="s">
        <v>984</v>
      </c>
      <c r="D29" s="297">
        <f>D30</f>
        <v>132647.23441999999</v>
      </c>
      <c r="E29" s="297">
        <f>E30</f>
        <v>132645.90301000001</v>
      </c>
      <c r="F29" s="396">
        <f t="shared" si="0"/>
        <v>0.99998996277603669</v>
      </c>
    </row>
    <row r="30" spans="1:6" x14ac:dyDescent="0.25">
      <c r="A30" s="550"/>
      <c r="B30" s="550"/>
      <c r="C30" s="290" t="s">
        <v>985</v>
      </c>
      <c r="D30" s="298">
        <f>'Табл 20'!D17</f>
        <v>132647.23441999999</v>
      </c>
      <c r="E30" s="298">
        <f>'Табл 20'!E17</f>
        <v>132645.90301000001</v>
      </c>
      <c r="F30" s="396">
        <f t="shared" si="0"/>
        <v>0.99998996277603669</v>
      </c>
    </row>
    <row r="31" spans="1:6" x14ac:dyDescent="0.25">
      <c r="A31" s="550"/>
      <c r="B31" s="550"/>
      <c r="C31" s="290" t="s">
        <v>996</v>
      </c>
      <c r="D31" s="298">
        <v>10915.696</v>
      </c>
      <c r="E31" s="298">
        <v>10914.364</v>
      </c>
      <c r="F31" s="396">
        <f t="shared" si="0"/>
        <v>0.99987797388274646</v>
      </c>
    </row>
    <row r="32" spans="1:6" x14ac:dyDescent="0.25">
      <c r="A32" s="550"/>
      <c r="B32" s="550"/>
      <c r="C32" s="290" t="s">
        <v>997</v>
      </c>
      <c r="D32" s="297">
        <v>0</v>
      </c>
      <c r="E32" s="297">
        <v>0</v>
      </c>
      <c r="F32" s="396"/>
    </row>
    <row r="33" spans="1:6" x14ac:dyDescent="0.25">
      <c r="A33" s="550"/>
      <c r="B33" s="550"/>
      <c r="C33" s="290" t="s">
        <v>998</v>
      </c>
      <c r="D33" s="297">
        <v>0</v>
      </c>
      <c r="E33" s="297">
        <v>0</v>
      </c>
      <c r="F33" s="396"/>
    </row>
    <row r="34" spans="1:6" x14ac:dyDescent="0.25">
      <c r="A34" s="550"/>
      <c r="B34" s="550"/>
      <c r="C34" s="290" t="s">
        <v>999</v>
      </c>
      <c r="D34" s="297">
        <v>0</v>
      </c>
      <c r="E34" s="297">
        <v>0</v>
      </c>
      <c r="F34" s="396"/>
    </row>
    <row r="35" spans="1:6" x14ac:dyDescent="0.25">
      <c r="A35" s="550"/>
      <c r="B35" s="550"/>
      <c r="C35" s="290" t="s">
        <v>986</v>
      </c>
      <c r="D35" s="297">
        <v>0</v>
      </c>
      <c r="E35" s="297">
        <v>0</v>
      </c>
      <c r="F35" s="396"/>
    </row>
    <row r="36" spans="1:6" x14ac:dyDescent="0.25">
      <c r="A36" s="550" t="s">
        <v>1004</v>
      </c>
      <c r="B36" s="550" t="s">
        <v>895</v>
      </c>
      <c r="C36" s="290" t="s">
        <v>984</v>
      </c>
      <c r="D36" s="297">
        <f>D37</f>
        <v>27954.14978</v>
      </c>
      <c r="E36" s="297">
        <f>E37</f>
        <v>27954.02663</v>
      </c>
      <c r="F36" s="396">
        <f t="shared" si="0"/>
        <v>0.99999559457179099</v>
      </c>
    </row>
    <row r="37" spans="1:6" x14ac:dyDescent="0.25">
      <c r="A37" s="550"/>
      <c r="B37" s="550"/>
      <c r="C37" s="291" t="s">
        <v>985</v>
      </c>
      <c r="D37" s="299">
        <f>'Табл 20'!D18</f>
        <v>27954.14978</v>
      </c>
      <c r="E37" s="299">
        <f>'Табл 20'!E18</f>
        <v>27954.02663</v>
      </c>
      <c r="F37" s="396">
        <f t="shared" si="0"/>
        <v>0.99999559457179099</v>
      </c>
    </row>
    <row r="38" spans="1:6" x14ac:dyDescent="0.25">
      <c r="A38" s="550"/>
      <c r="B38" s="550"/>
      <c r="C38" s="290" t="s">
        <v>996</v>
      </c>
      <c r="D38" s="297">
        <v>19552.599999999999</v>
      </c>
      <c r="E38" s="297">
        <f>D38</f>
        <v>19552.599999999999</v>
      </c>
      <c r="F38" s="396">
        <f t="shared" si="0"/>
        <v>1</v>
      </c>
    </row>
    <row r="39" spans="1:6" x14ac:dyDescent="0.25">
      <c r="A39" s="550"/>
      <c r="B39" s="550"/>
      <c r="C39" s="290" t="s">
        <v>997</v>
      </c>
      <c r="D39" s="297">
        <v>0</v>
      </c>
      <c r="E39" s="297">
        <v>0</v>
      </c>
      <c r="F39" s="396"/>
    </row>
    <row r="40" spans="1:6" x14ac:dyDescent="0.25">
      <c r="A40" s="550"/>
      <c r="B40" s="550"/>
      <c r="C40" s="290" t="s">
        <v>998</v>
      </c>
      <c r="D40" s="297">
        <v>0</v>
      </c>
      <c r="E40" s="297">
        <v>0</v>
      </c>
      <c r="F40" s="396"/>
    </row>
    <row r="41" spans="1:6" x14ac:dyDescent="0.25">
      <c r="A41" s="550"/>
      <c r="B41" s="550"/>
      <c r="C41" s="290" t="s">
        <v>999</v>
      </c>
      <c r="D41" s="297">
        <v>0</v>
      </c>
      <c r="E41" s="297">
        <v>0</v>
      </c>
      <c r="F41" s="396"/>
    </row>
    <row r="42" spans="1:6" x14ac:dyDescent="0.25">
      <c r="A42" s="550"/>
      <c r="B42" s="550"/>
      <c r="C42" s="290" t="s">
        <v>986</v>
      </c>
      <c r="D42" s="297">
        <v>0</v>
      </c>
      <c r="E42" s="297">
        <v>0</v>
      </c>
      <c r="F42" s="396"/>
    </row>
    <row r="43" spans="1:6" x14ac:dyDescent="0.25">
      <c r="A43" s="550" t="s">
        <v>1013</v>
      </c>
      <c r="B43" s="550" t="s">
        <v>897</v>
      </c>
      <c r="C43" s="290" t="s">
        <v>984</v>
      </c>
      <c r="D43" s="297">
        <f>D44</f>
        <v>273066.57136</v>
      </c>
      <c r="E43" s="297">
        <f>E44</f>
        <v>273066.56656000001</v>
      </c>
      <c r="F43" s="396">
        <f t="shared" si="0"/>
        <v>0.99999998242186883</v>
      </c>
    </row>
    <row r="44" spans="1:6" x14ac:dyDescent="0.25">
      <c r="A44" s="550"/>
      <c r="B44" s="550"/>
      <c r="C44" s="290" t="s">
        <v>985</v>
      </c>
      <c r="D44" s="297">
        <f>'Табл 20'!D19</f>
        <v>273066.57136</v>
      </c>
      <c r="E44" s="297">
        <f>'Табл 20'!E19</f>
        <v>273066.56656000001</v>
      </c>
      <c r="F44" s="396">
        <f t="shared" si="0"/>
        <v>0.99999998242186883</v>
      </c>
    </row>
    <row r="45" spans="1:6" x14ac:dyDescent="0.25">
      <c r="A45" s="550"/>
      <c r="B45" s="550"/>
      <c r="C45" s="290" t="s">
        <v>996</v>
      </c>
      <c r="D45" s="297">
        <v>13327.4</v>
      </c>
      <c r="E45" s="297">
        <f>D45</f>
        <v>13327.4</v>
      </c>
      <c r="F45" s="396">
        <f t="shared" si="0"/>
        <v>1</v>
      </c>
    </row>
    <row r="46" spans="1:6" x14ac:dyDescent="0.25">
      <c r="A46" s="550"/>
      <c r="B46" s="550"/>
      <c r="C46" s="290" t="s">
        <v>997</v>
      </c>
      <c r="D46" s="297">
        <v>0</v>
      </c>
      <c r="E46" s="297">
        <v>0</v>
      </c>
      <c r="F46" s="396"/>
    </row>
    <row r="47" spans="1:6" x14ac:dyDescent="0.25">
      <c r="A47" s="550"/>
      <c r="B47" s="550"/>
      <c r="C47" s="290" t="s">
        <v>998</v>
      </c>
      <c r="D47" s="297">
        <v>0</v>
      </c>
      <c r="E47" s="297">
        <v>0</v>
      </c>
      <c r="F47" s="396"/>
    </row>
    <row r="48" spans="1:6" x14ac:dyDescent="0.25">
      <c r="A48" s="550"/>
      <c r="B48" s="550"/>
      <c r="C48" s="290" t="s">
        <v>999</v>
      </c>
      <c r="D48" s="297">
        <v>0</v>
      </c>
      <c r="E48" s="297">
        <v>0</v>
      </c>
      <c r="F48" s="396"/>
    </row>
    <row r="49" spans="1:6" x14ac:dyDescent="0.25">
      <c r="A49" s="550"/>
      <c r="B49" s="550"/>
      <c r="C49" s="290" t="s">
        <v>986</v>
      </c>
      <c r="D49" s="297">
        <v>0</v>
      </c>
      <c r="E49" s="297">
        <v>0</v>
      </c>
      <c r="F49" s="396"/>
    </row>
    <row r="50" spans="1:6" x14ac:dyDescent="0.25">
      <c r="A50" s="550" t="s">
        <v>1005</v>
      </c>
      <c r="B50" s="550" t="s">
        <v>899</v>
      </c>
      <c r="C50" s="290" t="s">
        <v>984</v>
      </c>
      <c r="D50" s="297">
        <f>D51</f>
        <v>63472.29</v>
      </c>
      <c r="E50" s="297">
        <f>E51</f>
        <v>63469.724000000002</v>
      </c>
      <c r="F50" s="396">
        <f t="shared" si="0"/>
        <v>0.99995957290969018</v>
      </c>
    </row>
    <row r="51" spans="1:6" x14ac:dyDescent="0.25">
      <c r="A51" s="550"/>
      <c r="B51" s="550"/>
      <c r="C51" s="290" t="s">
        <v>985</v>
      </c>
      <c r="D51" s="297">
        <f>'Табл 20'!D20</f>
        <v>63472.29</v>
      </c>
      <c r="E51" s="297">
        <f>'Табл 20'!E20</f>
        <v>63469.724000000002</v>
      </c>
      <c r="F51" s="396">
        <f t="shared" si="0"/>
        <v>0.99995957290969018</v>
      </c>
    </row>
    <row r="52" spans="1:6" x14ac:dyDescent="0.25">
      <c r="A52" s="550"/>
      <c r="B52" s="550"/>
      <c r="C52" s="290" t="s">
        <v>996</v>
      </c>
      <c r="D52" s="297">
        <v>20272.2</v>
      </c>
      <c r="E52" s="297">
        <f>D52</f>
        <v>20272.2</v>
      </c>
      <c r="F52" s="396">
        <f t="shared" si="0"/>
        <v>1</v>
      </c>
    </row>
    <row r="53" spans="1:6" x14ac:dyDescent="0.25">
      <c r="A53" s="550"/>
      <c r="B53" s="550"/>
      <c r="C53" s="290" t="s">
        <v>997</v>
      </c>
      <c r="D53" s="297">
        <v>0</v>
      </c>
      <c r="E53" s="297">
        <v>0</v>
      </c>
      <c r="F53" s="396"/>
    </row>
    <row r="54" spans="1:6" x14ac:dyDescent="0.25">
      <c r="A54" s="550"/>
      <c r="B54" s="550"/>
      <c r="C54" s="290" t="s">
        <v>998</v>
      </c>
      <c r="D54" s="297">
        <v>0</v>
      </c>
      <c r="E54" s="297">
        <v>0</v>
      </c>
      <c r="F54" s="396"/>
    </row>
    <row r="55" spans="1:6" x14ac:dyDescent="0.25">
      <c r="A55" s="550"/>
      <c r="B55" s="550"/>
      <c r="C55" s="290" t="s">
        <v>999</v>
      </c>
      <c r="D55" s="297">
        <v>0</v>
      </c>
      <c r="E55" s="297">
        <v>0</v>
      </c>
      <c r="F55" s="396"/>
    </row>
    <row r="56" spans="1:6" x14ac:dyDescent="0.25">
      <c r="A56" s="550"/>
      <c r="B56" s="550"/>
      <c r="C56" s="290" t="s">
        <v>986</v>
      </c>
      <c r="D56" s="297">
        <v>0</v>
      </c>
      <c r="E56" s="297">
        <v>0</v>
      </c>
      <c r="F56" s="396"/>
    </row>
    <row r="57" spans="1:6" x14ac:dyDescent="0.25">
      <c r="A57" s="550" t="s">
        <v>1006</v>
      </c>
      <c r="B57" s="550" t="s">
        <v>901</v>
      </c>
      <c r="C57" s="290" t="s">
        <v>984</v>
      </c>
      <c r="D57" s="297">
        <f>D58</f>
        <v>749.9</v>
      </c>
      <c r="E57" s="297">
        <f>E58</f>
        <v>749.9</v>
      </c>
      <c r="F57" s="396">
        <f t="shared" si="0"/>
        <v>1</v>
      </c>
    </row>
    <row r="58" spans="1:6" x14ac:dyDescent="0.25">
      <c r="A58" s="550"/>
      <c r="B58" s="550"/>
      <c r="C58" s="290" t="s">
        <v>985</v>
      </c>
      <c r="D58" s="297">
        <f>'Табл 20'!D21</f>
        <v>749.9</v>
      </c>
      <c r="E58" s="297">
        <f>'Табл 20'!E21</f>
        <v>749.9</v>
      </c>
      <c r="F58" s="396">
        <f t="shared" si="0"/>
        <v>1</v>
      </c>
    </row>
    <row r="59" spans="1:6" x14ac:dyDescent="0.25">
      <c r="A59" s="550"/>
      <c r="B59" s="550"/>
      <c r="C59" s="290" t="s">
        <v>996</v>
      </c>
      <c r="D59" s="297">
        <v>313.39999999999998</v>
      </c>
      <c r="E59" s="297">
        <f>D59</f>
        <v>313.39999999999998</v>
      </c>
      <c r="F59" s="396">
        <f t="shared" si="0"/>
        <v>1</v>
      </c>
    </row>
    <row r="60" spans="1:6" x14ac:dyDescent="0.25">
      <c r="A60" s="550"/>
      <c r="B60" s="550"/>
      <c r="C60" s="290" t="s">
        <v>997</v>
      </c>
      <c r="D60" s="297">
        <v>0</v>
      </c>
      <c r="E60" s="297">
        <v>0</v>
      </c>
      <c r="F60" s="396"/>
    </row>
    <row r="61" spans="1:6" x14ac:dyDescent="0.25">
      <c r="A61" s="550"/>
      <c r="B61" s="550"/>
      <c r="C61" s="290" t="s">
        <v>998</v>
      </c>
      <c r="D61" s="297">
        <v>0</v>
      </c>
      <c r="E61" s="297">
        <v>0</v>
      </c>
      <c r="F61" s="396"/>
    </row>
    <row r="62" spans="1:6" x14ac:dyDescent="0.25">
      <c r="A62" s="550"/>
      <c r="B62" s="550"/>
      <c r="C62" s="290" t="s">
        <v>999</v>
      </c>
      <c r="D62" s="297">
        <v>0</v>
      </c>
      <c r="E62" s="297">
        <v>0</v>
      </c>
      <c r="F62" s="396"/>
    </row>
    <row r="63" spans="1:6" x14ac:dyDescent="0.25">
      <c r="A63" s="550"/>
      <c r="B63" s="550"/>
      <c r="C63" s="290" t="s">
        <v>986</v>
      </c>
      <c r="D63" s="297">
        <v>0</v>
      </c>
      <c r="E63" s="297">
        <v>0</v>
      </c>
      <c r="F63" s="396"/>
    </row>
    <row r="64" spans="1:6" x14ac:dyDescent="0.25">
      <c r="A64" s="550" t="s">
        <v>1007</v>
      </c>
      <c r="B64" s="550" t="s">
        <v>903</v>
      </c>
      <c r="C64" s="290" t="s">
        <v>984</v>
      </c>
      <c r="D64" s="297">
        <f>D65</f>
        <v>6359.5</v>
      </c>
      <c r="E64" s="297">
        <f>E65</f>
        <v>6359.4999800000005</v>
      </c>
      <c r="F64" s="396">
        <f t="shared" si="0"/>
        <v>0.99999999685509877</v>
      </c>
    </row>
    <row r="65" spans="1:6" x14ac:dyDescent="0.25">
      <c r="A65" s="550"/>
      <c r="B65" s="550"/>
      <c r="C65" s="290" t="s">
        <v>985</v>
      </c>
      <c r="D65" s="297">
        <f>'Табл 20'!D22</f>
        <v>6359.5</v>
      </c>
      <c r="E65" s="297">
        <f>'Табл 20'!E22</f>
        <v>6359.4999800000005</v>
      </c>
      <c r="F65" s="396">
        <f t="shared" si="0"/>
        <v>0.99999999685509877</v>
      </c>
    </row>
    <row r="66" spans="1:6" x14ac:dyDescent="0.25">
      <c r="A66" s="550"/>
      <c r="B66" s="550"/>
      <c r="C66" s="290" t="s">
        <v>996</v>
      </c>
      <c r="D66" s="297">
        <v>0</v>
      </c>
      <c r="E66" s="297">
        <v>0</v>
      </c>
      <c r="F66" s="396"/>
    </row>
    <row r="67" spans="1:6" x14ac:dyDescent="0.25">
      <c r="A67" s="550"/>
      <c r="B67" s="550"/>
      <c r="C67" s="290" t="s">
        <v>997</v>
      </c>
      <c r="D67" s="297">
        <v>0</v>
      </c>
      <c r="E67" s="297">
        <v>0</v>
      </c>
      <c r="F67" s="396"/>
    </row>
    <row r="68" spans="1:6" x14ac:dyDescent="0.25">
      <c r="A68" s="550"/>
      <c r="B68" s="550"/>
      <c r="C68" s="290" t="s">
        <v>998</v>
      </c>
      <c r="D68" s="297">
        <v>0</v>
      </c>
      <c r="E68" s="297">
        <v>0</v>
      </c>
      <c r="F68" s="396"/>
    </row>
    <row r="69" spans="1:6" x14ac:dyDescent="0.25">
      <c r="A69" s="550"/>
      <c r="B69" s="550"/>
      <c r="C69" s="290" t="s">
        <v>999</v>
      </c>
      <c r="D69" s="297">
        <v>0</v>
      </c>
      <c r="E69" s="297">
        <v>0</v>
      </c>
      <c r="F69" s="396"/>
    </row>
    <row r="70" spans="1:6" x14ac:dyDescent="0.25">
      <c r="A70" s="550"/>
      <c r="B70" s="550"/>
      <c r="C70" s="290" t="s">
        <v>986</v>
      </c>
      <c r="D70" s="297">
        <v>0</v>
      </c>
      <c r="E70" s="297">
        <v>0</v>
      </c>
      <c r="F70" s="396"/>
    </row>
    <row r="71" spans="1:6" x14ac:dyDescent="0.25">
      <c r="A71" s="551" t="s">
        <v>904</v>
      </c>
      <c r="B71" s="552" t="s">
        <v>905</v>
      </c>
      <c r="C71" s="290" t="s">
        <v>984</v>
      </c>
      <c r="D71" s="296">
        <f>D72</f>
        <v>64991.838600000003</v>
      </c>
      <c r="E71" s="296">
        <f>E72</f>
        <v>64902.845390000002</v>
      </c>
      <c r="F71" s="396">
        <f t="shared" si="0"/>
        <v>0.99863070176322111</v>
      </c>
    </row>
    <row r="72" spans="1:6" x14ac:dyDescent="0.25">
      <c r="A72" s="551"/>
      <c r="B72" s="552"/>
      <c r="C72" s="290" t="s">
        <v>985</v>
      </c>
      <c r="D72" s="296">
        <f>D79+D86+D93+D100</f>
        <v>64991.838600000003</v>
      </c>
      <c r="E72" s="296">
        <f>E79+E86+E93+E100</f>
        <v>64902.845390000002</v>
      </c>
      <c r="F72" s="396">
        <f t="shared" ref="F72:F135" si="1">E72/D72</f>
        <v>0.99863070176322111</v>
      </c>
    </row>
    <row r="73" spans="1:6" x14ac:dyDescent="0.25">
      <c r="A73" s="551"/>
      <c r="B73" s="552"/>
      <c r="C73" s="290" t="s">
        <v>996</v>
      </c>
      <c r="D73" s="296">
        <f>D80+D87+D94+D101</f>
        <v>19566.25</v>
      </c>
      <c r="E73" s="296">
        <f>E80+E87+E94+E101</f>
        <v>19566.25</v>
      </c>
      <c r="F73" s="396">
        <f t="shared" si="1"/>
        <v>1</v>
      </c>
    </row>
    <row r="74" spans="1:6" x14ac:dyDescent="0.25">
      <c r="A74" s="551"/>
      <c r="B74" s="552"/>
      <c r="C74" s="290" t="s">
        <v>997</v>
      </c>
      <c r="D74" s="297">
        <v>0</v>
      </c>
      <c r="E74" s="297">
        <v>0</v>
      </c>
      <c r="F74" s="396"/>
    </row>
    <row r="75" spans="1:6" x14ac:dyDescent="0.25">
      <c r="A75" s="551"/>
      <c r="B75" s="552"/>
      <c r="C75" s="290" t="s">
        <v>998</v>
      </c>
      <c r="D75" s="297">
        <v>0</v>
      </c>
      <c r="E75" s="297">
        <v>0</v>
      </c>
      <c r="F75" s="396"/>
    </row>
    <row r="76" spans="1:6" x14ac:dyDescent="0.25">
      <c r="A76" s="551"/>
      <c r="B76" s="552"/>
      <c r="C76" s="290" t="s">
        <v>999</v>
      </c>
      <c r="D76" s="297">
        <v>0</v>
      </c>
      <c r="E76" s="297">
        <v>0</v>
      </c>
      <c r="F76" s="396"/>
    </row>
    <row r="77" spans="1:6" x14ac:dyDescent="0.25">
      <c r="A77" s="551"/>
      <c r="B77" s="552"/>
      <c r="C77" s="290" t="s">
        <v>986</v>
      </c>
      <c r="D77" s="297">
        <v>0</v>
      </c>
      <c r="E77" s="297">
        <v>0</v>
      </c>
      <c r="F77" s="396"/>
    </row>
    <row r="78" spans="1:6" x14ac:dyDescent="0.25">
      <c r="A78" s="550" t="s">
        <v>1008</v>
      </c>
      <c r="B78" s="550" t="s">
        <v>906</v>
      </c>
      <c r="C78" s="290" t="s">
        <v>984</v>
      </c>
      <c r="D78" s="297">
        <f>D79</f>
        <v>4745.7484999999997</v>
      </c>
      <c r="E78" s="297">
        <f>E79</f>
        <v>4736.7552900000001</v>
      </c>
      <c r="F78" s="396">
        <f t="shared" si="1"/>
        <v>0.99810499650371287</v>
      </c>
    </row>
    <row r="79" spans="1:6" x14ac:dyDescent="0.25">
      <c r="A79" s="550"/>
      <c r="B79" s="550"/>
      <c r="C79" s="290" t="s">
        <v>985</v>
      </c>
      <c r="D79" s="297">
        <f>'Табл 20'!D25</f>
        <v>4745.7484999999997</v>
      </c>
      <c r="E79" s="297">
        <f>'Табл 20'!E25</f>
        <v>4736.7552900000001</v>
      </c>
      <c r="F79" s="396">
        <f t="shared" si="1"/>
        <v>0.99810499650371287</v>
      </c>
    </row>
    <row r="80" spans="1:6" x14ac:dyDescent="0.25">
      <c r="A80" s="550"/>
      <c r="B80" s="550"/>
      <c r="C80" s="290" t="s">
        <v>996</v>
      </c>
      <c r="D80" s="297">
        <v>3679.9</v>
      </c>
      <c r="E80" s="297">
        <f>D80</f>
        <v>3679.9</v>
      </c>
      <c r="F80" s="396">
        <f t="shared" si="1"/>
        <v>1</v>
      </c>
    </row>
    <row r="81" spans="1:6" x14ac:dyDescent="0.25">
      <c r="A81" s="550"/>
      <c r="B81" s="550"/>
      <c r="C81" s="290" t="s">
        <v>997</v>
      </c>
      <c r="D81" s="297">
        <v>0</v>
      </c>
      <c r="E81" s="297">
        <v>0</v>
      </c>
      <c r="F81" s="396"/>
    </row>
    <row r="82" spans="1:6" x14ac:dyDescent="0.25">
      <c r="A82" s="550"/>
      <c r="B82" s="550"/>
      <c r="C82" s="290" t="s">
        <v>998</v>
      </c>
      <c r="D82" s="297">
        <v>0</v>
      </c>
      <c r="E82" s="297">
        <v>0</v>
      </c>
      <c r="F82" s="396"/>
    </row>
    <row r="83" spans="1:6" x14ac:dyDescent="0.25">
      <c r="A83" s="550"/>
      <c r="B83" s="550"/>
      <c r="C83" s="290" t="s">
        <v>999</v>
      </c>
      <c r="D83" s="297">
        <v>0</v>
      </c>
      <c r="E83" s="297">
        <v>0</v>
      </c>
      <c r="F83" s="396"/>
    </row>
    <row r="84" spans="1:6" x14ac:dyDescent="0.25">
      <c r="A84" s="550"/>
      <c r="B84" s="550"/>
      <c r="C84" s="290" t="s">
        <v>986</v>
      </c>
      <c r="D84" s="297">
        <v>0</v>
      </c>
      <c r="E84" s="297">
        <v>0</v>
      </c>
      <c r="F84" s="396"/>
    </row>
    <row r="85" spans="1:6" x14ac:dyDescent="0.25">
      <c r="A85" s="550" t="s">
        <v>1009</v>
      </c>
      <c r="B85" s="550" t="s">
        <v>909</v>
      </c>
      <c r="C85" s="290" t="s">
        <v>984</v>
      </c>
      <c r="D85" s="297">
        <f>D86</f>
        <v>34669.15</v>
      </c>
      <c r="E85" s="297">
        <f>E86</f>
        <v>34669.15</v>
      </c>
      <c r="F85" s="396">
        <f t="shared" si="1"/>
        <v>1</v>
      </c>
    </row>
    <row r="86" spans="1:6" x14ac:dyDescent="0.25">
      <c r="A86" s="550"/>
      <c r="B86" s="550"/>
      <c r="C86" s="290" t="s">
        <v>985</v>
      </c>
      <c r="D86" s="297">
        <f>'Табл 20'!D26</f>
        <v>34669.15</v>
      </c>
      <c r="E86" s="297">
        <f>'Табл 20'!E26</f>
        <v>34669.15</v>
      </c>
      <c r="F86" s="396">
        <f t="shared" si="1"/>
        <v>1</v>
      </c>
    </row>
    <row r="87" spans="1:6" x14ac:dyDescent="0.25">
      <c r="A87" s="550"/>
      <c r="B87" s="550"/>
      <c r="C87" s="290" t="s">
        <v>996</v>
      </c>
      <c r="D87" s="297">
        <v>7757.95</v>
      </c>
      <c r="E87" s="297">
        <f>D87</f>
        <v>7757.95</v>
      </c>
      <c r="F87" s="396">
        <f t="shared" si="1"/>
        <v>1</v>
      </c>
    </row>
    <row r="88" spans="1:6" x14ac:dyDescent="0.25">
      <c r="A88" s="550"/>
      <c r="B88" s="550"/>
      <c r="C88" s="290" t="s">
        <v>997</v>
      </c>
      <c r="D88" s="297">
        <v>0</v>
      </c>
      <c r="E88" s="297">
        <v>0</v>
      </c>
      <c r="F88" s="396"/>
    </row>
    <row r="89" spans="1:6" x14ac:dyDescent="0.25">
      <c r="A89" s="550"/>
      <c r="B89" s="550"/>
      <c r="C89" s="290" t="s">
        <v>998</v>
      </c>
      <c r="D89" s="297">
        <v>0</v>
      </c>
      <c r="E89" s="297">
        <v>0</v>
      </c>
      <c r="F89" s="396"/>
    </row>
    <row r="90" spans="1:6" x14ac:dyDescent="0.25">
      <c r="A90" s="550"/>
      <c r="B90" s="550"/>
      <c r="C90" s="290" t="s">
        <v>999</v>
      </c>
      <c r="D90" s="297">
        <v>0</v>
      </c>
      <c r="E90" s="297">
        <v>0</v>
      </c>
      <c r="F90" s="396"/>
    </row>
    <row r="91" spans="1:6" x14ac:dyDescent="0.25">
      <c r="A91" s="550"/>
      <c r="B91" s="550"/>
      <c r="C91" s="290" t="s">
        <v>986</v>
      </c>
      <c r="D91" s="297">
        <v>0</v>
      </c>
      <c r="E91" s="297">
        <v>0</v>
      </c>
      <c r="F91" s="396"/>
    </row>
    <row r="92" spans="1:6" x14ac:dyDescent="0.25">
      <c r="A92" s="550" t="s">
        <v>1010</v>
      </c>
      <c r="B92" s="550" t="s">
        <v>910</v>
      </c>
      <c r="C92" s="290" t="s">
        <v>984</v>
      </c>
      <c r="D92" s="297">
        <f>D93</f>
        <v>18820.400000000001</v>
      </c>
      <c r="E92" s="297">
        <f>E93</f>
        <v>18820.400000000001</v>
      </c>
      <c r="F92" s="396">
        <f t="shared" si="1"/>
        <v>1</v>
      </c>
    </row>
    <row r="93" spans="1:6" x14ac:dyDescent="0.25">
      <c r="A93" s="550"/>
      <c r="B93" s="550"/>
      <c r="C93" s="290" t="s">
        <v>985</v>
      </c>
      <c r="D93" s="297">
        <f>'Табл 20'!D27</f>
        <v>18820.400000000001</v>
      </c>
      <c r="E93" s="297">
        <f>'Табл 20'!E27</f>
        <v>18820.400000000001</v>
      </c>
      <c r="F93" s="396">
        <f t="shared" si="1"/>
        <v>1</v>
      </c>
    </row>
    <row r="94" spans="1:6" x14ac:dyDescent="0.25">
      <c r="A94" s="550"/>
      <c r="B94" s="550"/>
      <c r="C94" s="290" t="s">
        <v>996</v>
      </c>
      <c r="D94" s="297">
        <v>8128.4</v>
      </c>
      <c r="E94" s="297">
        <f>D94</f>
        <v>8128.4</v>
      </c>
      <c r="F94" s="396">
        <f t="shared" si="1"/>
        <v>1</v>
      </c>
    </row>
    <row r="95" spans="1:6" x14ac:dyDescent="0.25">
      <c r="A95" s="550"/>
      <c r="B95" s="550"/>
      <c r="C95" s="290" t="s">
        <v>997</v>
      </c>
      <c r="D95" s="297">
        <v>0</v>
      </c>
      <c r="E95" s="297">
        <v>0</v>
      </c>
      <c r="F95" s="396"/>
    </row>
    <row r="96" spans="1:6" x14ac:dyDescent="0.25">
      <c r="A96" s="550"/>
      <c r="B96" s="550"/>
      <c r="C96" s="290" t="s">
        <v>998</v>
      </c>
      <c r="D96" s="297">
        <v>0</v>
      </c>
      <c r="E96" s="297">
        <v>0</v>
      </c>
      <c r="F96" s="396"/>
    </row>
    <row r="97" spans="1:6" x14ac:dyDescent="0.25">
      <c r="A97" s="550"/>
      <c r="B97" s="550"/>
      <c r="C97" s="290" t="s">
        <v>999</v>
      </c>
      <c r="D97" s="297">
        <v>0</v>
      </c>
      <c r="E97" s="297">
        <v>0</v>
      </c>
      <c r="F97" s="396"/>
    </row>
    <row r="98" spans="1:6" x14ac:dyDescent="0.25">
      <c r="A98" s="550"/>
      <c r="B98" s="550"/>
      <c r="C98" s="290" t="s">
        <v>986</v>
      </c>
      <c r="D98" s="297">
        <v>0</v>
      </c>
      <c r="E98" s="297">
        <v>0</v>
      </c>
      <c r="F98" s="396"/>
    </row>
    <row r="99" spans="1:6" x14ac:dyDescent="0.25">
      <c r="A99" s="550" t="s">
        <v>1011</v>
      </c>
      <c r="B99" s="550" t="s">
        <v>913</v>
      </c>
      <c r="C99" s="290" t="s">
        <v>984</v>
      </c>
      <c r="D99" s="297">
        <f>D100</f>
        <v>6756.5400999999993</v>
      </c>
      <c r="E99" s="297">
        <f>E100</f>
        <v>6676.5400999999993</v>
      </c>
      <c r="F99" s="396">
        <f t="shared" si="1"/>
        <v>0.98815962033585802</v>
      </c>
    </row>
    <row r="100" spans="1:6" x14ac:dyDescent="0.25">
      <c r="A100" s="550"/>
      <c r="B100" s="550"/>
      <c r="C100" s="290" t="s">
        <v>985</v>
      </c>
      <c r="D100" s="297">
        <f>'Табл 20'!D28</f>
        <v>6756.5400999999993</v>
      </c>
      <c r="E100" s="297">
        <f>'Табл 20'!E28</f>
        <v>6676.5400999999993</v>
      </c>
      <c r="F100" s="396">
        <f t="shared" si="1"/>
        <v>0.98815962033585802</v>
      </c>
    </row>
    <row r="101" spans="1:6" x14ac:dyDescent="0.25">
      <c r="A101" s="550"/>
      <c r="B101" s="550"/>
      <c r="C101" s="290" t="s">
        <v>996</v>
      </c>
      <c r="D101" s="297">
        <v>0</v>
      </c>
      <c r="E101" s="297">
        <v>0</v>
      </c>
      <c r="F101" s="396"/>
    </row>
    <row r="102" spans="1:6" x14ac:dyDescent="0.25">
      <c r="A102" s="550"/>
      <c r="B102" s="550"/>
      <c r="C102" s="290" t="s">
        <v>997</v>
      </c>
      <c r="D102" s="297">
        <v>0</v>
      </c>
      <c r="E102" s="297">
        <v>0</v>
      </c>
      <c r="F102" s="396"/>
    </row>
    <row r="103" spans="1:6" x14ac:dyDescent="0.25">
      <c r="A103" s="550"/>
      <c r="B103" s="550"/>
      <c r="C103" s="290" t="s">
        <v>998</v>
      </c>
      <c r="D103" s="297">
        <v>0</v>
      </c>
      <c r="E103" s="297">
        <v>0</v>
      </c>
      <c r="F103" s="396"/>
    </row>
    <row r="104" spans="1:6" x14ac:dyDescent="0.25">
      <c r="A104" s="550"/>
      <c r="B104" s="550"/>
      <c r="C104" s="290" t="s">
        <v>999</v>
      </c>
      <c r="D104" s="297">
        <v>0</v>
      </c>
      <c r="E104" s="297">
        <v>0</v>
      </c>
      <c r="F104" s="396"/>
    </row>
    <row r="105" spans="1:6" x14ac:dyDescent="0.25">
      <c r="A105" s="550"/>
      <c r="B105" s="550"/>
      <c r="C105" s="290" t="s">
        <v>986</v>
      </c>
      <c r="D105" s="297">
        <v>0</v>
      </c>
      <c r="E105" s="297">
        <v>0</v>
      </c>
      <c r="F105" s="396"/>
    </row>
    <row r="106" spans="1:6" x14ac:dyDescent="0.25">
      <c r="A106" s="551" t="s">
        <v>914</v>
      </c>
      <c r="B106" s="552" t="s">
        <v>915</v>
      </c>
      <c r="C106" s="292" t="s">
        <v>984</v>
      </c>
      <c r="D106" s="296">
        <f>D107</f>
        <v>121199.7651</v>
      </c>
      <c r="E106" s="296">
        <f>E107</f>
        <v>121132.71403000002</v>
      </c>
      <c r="F106" s="396">
        <f t="shared" si="1"/>
        <v>0.99944677227761403</v>
      </c>
    </row>
    <row r="107" spans="1:6" x14ac:dyDescent="0.25">
      <c r="A107" s="551"/>
      <c r="B107" s="552"/>
      <c r="C107" s="290" t="s">
        <v>985</v>
      </c>
      <c r="D107" s="296">
        <f>D114+D121+D128+D135</f>
        <v>121199.7651</v>
      </c>
      <c r="E107" s="296">
        <f>E114+E121+E128+E135</f>
        <v>121132.71403000002</v>
      </c>
      <c r="F107" s="396">
        <f t="shared" si="1"/>
        <v>0.99944677227761403</v>
      </c>
    </row>
    <row r="108" spans="1:6" x14ac:dyDescent="0.25">
      <c r="A108" s="551"/>
      <c r="B108" s="552"/>
      <c r="C108" s="290" t="s">
        <v>996</v>
      </c>
      <c r="D108" s="296">
        <f>D115+D122+D129+D136</f>
        <v>11434.878000000001</v>
      </c>
      <c r="E108" s="296">
        <f>E115+E122+E129+E136</f>
        <v>11434.878000000001</v>
      </c>
      <c r="F108" s="396">
        <f t="shared" si="1"/>
        <v>1</v>
      </c>
    </row>
    <row r="109" spans="1:6" x14ac:dyDescent="0.25">
      <c r="A109" s="551"/>
      <c r="B109" s="552"/>
      <c r="C109" s="290" t="s">
        <v>997</v>
      </c>
      <c r="D109" s="297">
        <v>0</v>
      </c>
      <c r="E109" s="297">
        <v>0</v>
      </c>
      <c r="F109" s="396"/>
    </row>
    <row r="110" spans="1:6" x14ac:dyDescent="0.25">
      <c r="A110" s="551"/>
      <c r="B110" s="552"/>
      <c r="C110" s="290" t="s">
        <v>998</v>
      </c>
      <c r="D110" s="297">
        <v>0</v>
      </c>
      <c r="E110" s="297">
        <v>0</v>
      </c>
      <c r="F110" s="396"/>
    </row>
    <row r="111" spans="1:6" x14ac:dyDescent="0.25">
      <c r="A111" s="551"/>
      <c r="B111" s="552"/>
      <c r="C111" s="290" t="s">
        <v>999</v>
      </c>
      <c r="D111" s="297">
        <v>0</v>
      </c>
      <c r="E111" s="297">
        <v>0</v>
      </c>
      <c r="F111" s="396"/>
    </row>
    <row r="112" spans="1:6" x14ac:dyDescent="0.25">
      <c r="A112" s="551"/>
      <c r="B112" s="552"/>
      <c r="C112" s="290" t="s">
        <v>986</v>
      </c>
      <c r="D112" s="297">
        <v>0</v>
      </c>
      <c r="E112" s="297">
        <v>0</v>
      </c>
      <c r="F112" s="396"/>
    </row>
    <row r="113" spans="1:6" x14ac:dyDescent="0.25">
      <c r="A113" s="550" t="s">
        <v>916</v>
      </c>
      <c r="B113" s="550" t="s">
        <v>917</v>
      </c>
      <c r="C113" s="290" t="s">
        <v>984</v>
      </c>
      <c r="D113" s="297">
        <f>D114</f>
        <v>80052.74764999999</v>
      </c>
      <c r="E113" s="297">
        <f>E114</f>
        <v>80021.953099999999</v>
      </c>
      <c r="F113" s="396">
        <f t="shared" si="1"/>
        <v>0.99961532176091406</v>
      </c>
    </row>
    <row r="114" spans="1:6" x14ac:dyDescent="0.25">
      <c r="A114" s="550"/>
      <c r="B114" s="550"/>
      <c r="C114" s="290" t="s">
        <v>985</v>
      </c>
      <c r="D114" s="297">
        <f>'Табл 20'!D31</f>
        <v>80052.74764999999</v>
      </c>
      <c r="E114" s="297">
        <f>'Табл 20'!E31</f>
        <v>80021.953099999999</v>
      </c>
      <c r="F114" s="396">
        <f t="shared" si="1"/>
        <v>0.99961532176091406</v>
      </c>
    </row>
    <row r="115" spans="1:6" x14ac:dyDescent="0.25">
      <c r="A115" s="550"/>
      <c r="B115" s="550"/>
      <c r="C115" s="290" t="s">
        <v>996</v>
      </c>
      <c r="D115" s="297">
        <v>0</v>
      </c>
      <c r="E115" s="297">
        <v>0</v>
      </c>
      <c r="F115" s="396"/>
    </row>
    <row r="116" spans="1:6" x14ac:dyDescent="0.25">
      <c r="A116" s="550"/>
      <c r="B116" s="550"/>
      <c r="C116" s="290" t="s">
        <v>997</v>
      </c>
      <c r="D116" s="297">
        <v>0</v>
      </c>
      <c r="E116" s="297">
        <v>0</v>
      </c>
      <c r="F116" s="396"/>
    </row>
    <row r="117" spans="1:6" x14ac:dyDescent="0.25">
      <c r="A117" s="550"/>
      <c r="B117" s="550"/>
      <c r="C117" s="290" t="s">
        <v>998</v>
      </c>
      <c r="D117" s="297">
        <v>0</v>
      </c>
      <c r="E117" s="297">
        <v>0</v>
      </c>
      <c r="F117" s="396"/>
    </row>
    <row r="118" spans="1:6" x14ac:dyDescent="0.25">
      <c r="A118" s="550"/>
      <c r="B118" s="550"/>
      <c r="C118" s="290" t="s">
        <v>999</v>
      </c>
      <c r="D118" s="297">
        <v>0</v>
      </c>
      <c r="E118" s="297">
        <v>0</v>
      </c>
      <c r="F118" s="396"/>
    </row>
    <row r="119" spans="1:6" x14ac:dyDescent="0.25">
      <c r="A119" s="550"/>
      <c r="B119" s="550"/>
      <c r="C119" s="290" t="s">
        <v>986</v>
      </c>
      <c r="D119" s="297">
        <v>0</v>
      </c>
      <c r="E119" s="297">
        <v>0</v>
      </c>
      <c r="F119" s="396"/>
    </row>
    <row r="120" spans="1:6" x14ac:dyDescent="0.25">
      <c r="A120" s="550" t="s">
        <v>919</v>
      </c>
      <c r="B120" s="550" t="s">
        <v>920</v>
      </c>
      <c r="C120" s="290" t="s">
        <v>984</v>
      </c>
      <c r="D120" s="297">
        <f>D121</f>
        <v>28122.400000000001</v>
      </c>
      <c r="E120" s="297">
        <f>E121</f>
        <v>28122.400000000001</v>
      </c>
      <c r="F120" s="396">
        <f t="shared" si="1"/>
        <v>1</v>
      </c>
    </row>
    <row r="121" spans="1:6" x14ac:dyDescent="0.25">
      <c r="A121" s="550"/>
      <c r="B121" s="550"/>
      <c r="C121" s="290" t="s">
        <v>985</v>
      </c>
      <c r="D121" s="297">
        <f>'Табл 20'!D32</f>
        <v>28122.400000000001</v>
      </c>
      <c r="E121" s="297">
        <f>'Табл 20'!E32</f>
        <v>28122.400000000001</v>
      </c>
      <c r="F121" s="396">
        <f t="shared" si="1"/>
        <v>1</v>
      </c>
    </row>
    <row r="122" spans="1:6" x14ac:dyDescent="0.25">
      <c r="A122" s="550"/>
      <c r="B122" s="550"/>
      <c r="C122" s="290" t="s">
        <v>996</v>
      </c>
      <c r="D122" s="297">
        <v>10490</v>
      </c>
      <c r="E122" s="297">
        <v>10490</v>
      </c>
      <c r="F122" s="396">
        <f t="shared" si="1"/>
        <v>1</v>
      </c>
    </row>
    <row r="123" spans="1:6" x14ac:dyDescent="0.25">
      <c r="A123" s="550"/>
      <c r="B123" s="550"/>
      <c r="C123" s="290" t="s">
        <v>997</v>
      </c>
      <c r="D123" s="297">
        <v>0</v>
      </c>
      <c r="E123" s="297">
        <v>0</v>
      </c>
      <c r="F123" s="396"/>
    </row>
    <row r="124" spans="1:6" x14ac:dyDescent="0.25">
      <c r="A124" s="550"/>
      <c r="B124" s="550"/>
      <c r="C124" s="290" t="s">
        <v>998</v>
      </c>
      <c r="D124" s="297">
        <v>0</v>
      </c>
      <c r="E124" s="297">
        <v>0</v>
      </c>
      <c r="F124" s="396"/>
    </row>
    <row r="125" spans="1:6" x14ac:dyDescent="0.25">
      <c r="A125" s="550"/>
      <c r="B125" s="550"/>
      <c r="C125" s="290" t="s">
        <v>999</v>
      </c>
      <c r="D125" s="297">
        <v>0</v>
      </c>
      <c r="E125" s="297">
        <v>0</v>
      </c>
      <c r="F125" s="396"/>
    </row>
    <row r="126" spans="1:6" x14ac:dyDescent="0.25">
      <c r="A126" s="550"/>
      <c r="B126" s="550"/>
      <c r="C126" s="290" t="s">
        <v>986</v>
      </c>
      <c r="D126" s="297">
        <v>0</v>
      </c>
      <c r="E126" s="297">
        <v>0</v>
      </c>
      <c r="F126" s="396"/>
    </row>
    <row r="127" spans="1:6" x14ac:dyDescent="0.25">
      <c r="A127" s="550" t="s">
        <v>921</v>
      </c>
      <c r="B127" s="550" t="s">
        <v>922</v>
      </c>
      <c r="C127" s="290" t="s">
        <v>984</v>
      </c>
      <c r="D127" s="297">
        <f>D128</f>
        <v>599.61744999999996</v>
      </c>
      <c r="E127" s="297">
        <f>E128</f>
        <v>599.61744999999996</v>
      </c>
      <c r="F127" s="396">
        <f t="shared" si="1"/>
        <v>1</v>
      </c>
    </row>
    <row r="128" spans="1:6" x14ac:dyDescent="0.25">
      <c r="A128" s="550"/>
      <c r="B128" s="550"/>
      <c r="C128" s="290" t="s">
        <v>985</v>
      </c>
      <c r="D128" s="297">
        <f>'Табл 20'!D33</f>
        <v>599.61744999999996</v>
      </c>
      <c r="E128" s="297">
        <f>'Табл 20'!E33</f>
        <v>599.61744999999996</v>
      </c>
      <c r="F128" s="396">
        <f t="shared" si="1"/>
        <v>1</v>
      </c>
    </row>
    <row r="129" spans="1:6" x14ac:dyDescent="0.25">
      <c r="A129" s="550"/>
      <c r="B129" s="550"/>
      <c r="C129" s="290" t="s">
        <v>996</v>
      </c>
      <c r="D129" s="297">
        <v>384.87799999999999</v>
      </c>
      <c r="E129" s="297">
        <f>D129</f>
        <v>384.87799999999999</v>
      </c>
      <c r="F129" s="396">
        <f t="shared" si="1"/>
        <v>1</v>
      </c>
    </row>
    <row r="130" spans="1:6" x14ac:dyDescent="0.25">
      <c r="A130" s="550"/>
      <c r="B130" s="550"/>
      <c r="C130" s="290" t="s">
        <v>997</v>
      </c>
      <c r="D130" s="297">
        <v>0</v>
      </c>
      <c r="E130" s="297">
        <v>0</v>
      </c>
      <c r="F130" s="396"/>
    </row>
    <row r="131" spans="1:6" x14ac:dyDescent="0.25">
      <c r="A131" s="550"/>
      <c r="B131" s="550"/>
      <c r="C131" s="290" t="s">
        <v>998</v>
      </c>
      <c r="D131" s="297">
        <v>0</v>
      </c>
      <c r="E131" s="297">
        <v>0</v>
      </c>
      <c r="F131" s="396"/>
    </row>
    <row r="132" spans="1:6" x14ac:dyDescent="0.25">
      <c r="A132" s="550"/>
      <c r="B132" s="550"/>
      <c r="C132" s="290" t="s">
        <v>999</v>
      </c>
      <c r="D132" s="297">
        <v>0</v>
      </c>
      <c r="E132" s="297">
        <v>0</v>
      </c>
      <c r="F132" s="396"/>
    </row>
    <row r="133" spans="1:6" x14ac:dyDescent="0.25">
      <c r="A133" s="550"/>
      <c r="B133" s="550"/>
      <c r="C133" s="290" t="s">
        <v>986</v>
      </c>
      <c r="D133" s="297">
        <v>0</v>
      </c>
      <c r="E133" s="297">
        <v>0</v>
      </c>
      <c r="F133" s="396"/>
    </row>
    <row r="134" spans="1:6" x14ac:dyDescent="0.25">
      <c r="A134" s="550" t="s">
        <v>923</v>
      </c>
      <c r="B134" s="550" t="s">
        <v>924</v>
      </c>
      <c r="C134" s="290" t="s">
        <v>984</v>
      </c>
      <c r="D134" s="297">
        <f>D135</f>
        <v>12425</v>
      </c>
      <c r="E134" s="297">
        <f>E135</f>
        <v>12388.743480000001</v>
      </c>
      <c r="F134" s="396">
        <f t="shared" si="1"/>
        <v>0.99708197022132805</v>
      </c>
    </row>
    <row r="135" spans="1:6" x14ac:dyDescent="0.25">
      <c r="A135" s="550"/>
      <c r="B135" s="550"/>
      <c r="C135" s="290" t="s">
        <v>985</v>
      </c>
      <c r="D135" s="297">
        <f>'Табл 20'!D34</f>
        <v>12425</v>
      </c>
      <c r="E135" s="297">
        <f>'Табл 20'!E34</f>
        <v>12388.743480000001</v>
      </c>
      <c r="F135" s="396">
        <f t="shared" si="1"/>
        <v>0.99708197022132805</v>
      </c>
    </row>
    <row r="136" spans="1:6" x14ac:dyDescent="0.25">
      <c r="A136" s="550"/>
      <c r="B136" s="550"/>
      <c r="C136" s="290" t="s">
        <v>996</v>
      </c>
      <c r="D136" s="297">
        <v>560</v>
      </c>
      <c r="E136" s="297">
        <f>D136</f>
        <v>560</v>
      </c>
      <c r="F136" s="396">
        <f t="shared" ref="F136:F199" si="2">E136/D136</f>
        <v>1</v>
      </c>
    </row>
    <row r="137" spans="1:6" x14ac:dyDescent="0.25">
      <c r="A137" s="550"/>
      <c r="B137" s="550"/>
      <c r="C137" s="290" t="s">
        <v>997</v>
      </c>
      <c r="D137" s="297">
        <v>0</v>
      </c>
      <c r="E137" s="297">
        <v>0</v>
      </c>
      <c r="F137" s="396"/>
    </row>
    <row r="138" spans="1:6" x14ac:dyDescent="0.25">
      <c r="A138" s="550"/>
      <c r="B138" s="550"/>
      <c r="C138" s="290" t="s">
        <v>998</v>
      </c>
      <c r="D138" s="297">
        <v>0</v>
      </c>
      <c r="E138" s="297">
        <v>0</v>
      </c>
      <c r="F138" s="396"/>
    </row>
    <row r="139" spans="1:6" x14ac:dyDescent="0.25">
      <c r="A139" s="550"/>
      <c r="B139" s="550"/>
      <c r="C139" s="290" t="s">
        <v>999</v>
      </c>
      <c r="D139" s="297">
        <v>0</v>
      </c>
      <c r="E139" s="297">
        <v>0</v>
      </c>
      <c r="F139" s="396"/>
    </row>
    <row r="140" spans="1:6" x14ac:dyDescent="0.25">
      <c r="A140" s="550"/>
      <c r="B140" s="550"/>
      <c r="C140" s="290" t="s">
        <v>986</v>
      </c>
      <c r="D140" s="297">
        <v>0</v>
      </c>
      <c r="E140" s="297">
        <v>0</v>
      </c>
      <c r="F140" s="396"/>
    </row>
    <row r="141" spans="1:6" x14ac:dyDescent="0.25">
      <c r="A141" s="551" t="s">
        <v>925</v>
      </c>
      <c r="B141" s="552" t="s">
        <v>926</v>
      </c>
      <c r="C141" s="290" t="s">
        <v>984</v>
      </c>
      <c r="D141" s="296">
        <f>D142</f>
        <v>11374.074199999999</v>
      </c>
      <c r="E141" s="296">
        <f>E142</f>
        <v>10183.938900000001</v>
      </c>
      <c r="F141" s="396">
        <f t="shared" si="2"/>
        <v>0.89536420467522548</v>
      </c>
    </row>
    <row r="142" spans="1:6" x14ac:dyDescent="0.25">
      <c r="A142" s="551"/>
      <c r="B142" s="552"/>
      <c r="C142" s="290" t="s">
        <v>985</v>
      </c>
      <c r="D142" s="296">
        <f>D149+D156+D163</f>
        <v>11374.074199999999</v>
      </c>
      <c r="E142" s="296">
        <f>E149+E156+E163</f>
        <v>10183.938900000001</v>
      </c>
      <c r="F142" s="396">
        <f t="shared" si="2"/>
        <v>0.89536420467522548</v>
      </c>
    </row>
    <row r="143" spans="1:6" x14ac:dyDescent="0.25">
      <c r="A143" s="551"/>
      <c r="B143" s="552"/>
      <c r="C143" s="290" t="s">
        <v>996</v>
      </c>
      <c r="D143" s="297">
        <v>0</v>
      </c>
      <c r="E143" s="297">
        <v>0</v>
      </c>
      <c r="F143" s="396"/>
    </row>
    <row r="144" spans="1:6" x14ac:dyDescent="0.25">
      <c r="A144" s="551"/>
      <c r="B144" s="552"/>
      <c r="C144" s="290" t="s">
        <v>997</v>
      </c>
      <c r="D144" s="297">
        <v>0</v>
      </c>
      <c r="E144" s="297">
        <v>0</v>
      </c>
      <c r="F144" s="396"/>
    </row>
    <row r="145" spans="1:6" x14ac:dyDescent="0.25">
      <c r="A145" s="551"/>
      <c r="B145" s="552"/>
      <c r="C145" s="290" t="s">
        <v>998</v>
      </c>
      <c r="D145" s="297">
        <v>0</v>
      </c>
      <c r="E145" s="297">
        <v>0</v>
      </c>
      <c r="F145" s="396"/>
    </row>
    <row r="146" spans="1:6" x14ac:dyDescent="0.25">
      <c r="A146" s="551"/>
      <c r="B146" s="552"/>
      <c r="C146" s="290" t="s">
        <v>999</v>
      </c>
      <c r="D146" s="297">
        <v>0</v>
      </c>
      <c r="E146" s="297">
        <v>0</v>
      </c>
      <c r="F146" s="396"/>
    </row>
    <row r="147" spans="1:6" x14ac:dyDescent="0.25">
      <c r="A147" s="551"/>
      <c r="B147" s="552"/>
      <c r="C147" s="290" t="s">
        <v>986</v>
      </c>
      <c r="D147" s="297">
        <v>0</v>
      </c>
      <c r="E147" s="297">
        <v>0</v>
      </c>
      <c r="F147" s="396"/>
    </row>
    <row r="148" spans="1:6" x14ac:dyDescent="0.25">
      <c r="A148" s="550" t="s">
        <v>927</v>
      </c>
      <c r="B148" s="550" t="s">
        <v>928</v>
      </c>
      <c r="C148" s="290" t="s">
        <v>984</v>
      </c>
      <c r="D148" s="298">
        <f>D149</f>
        <v>2374.0742</v>
      </c>
      <c r="E148" s="298">
        <f>E149</f>
        <v>1735.4958000000001</v>
      </c>
      <c r="F148" s="396">
        <f t="shared" si="2"/>
        <v>0.73102003298801699</v>
      </c>
    </row>
    <row r="149" spans="1:6" x14ac:dyDescent="0.25">
      <c r="A149" s="550"/>
      <c r="B149" s="550"/>
      <c r="C149" s="290" t="s">
        <v>985</v>
      </c>
      <c r="D149" s="297">
        <f>'Табл 20'!D37</f>
        <v>2374.0742</v>
      </c>
      <c r="E149" s="297">
        <f>'Табл 20'!E37</f>
        <v>1735.4958000000001</v>
      </c>
      <c r="F149" s="396">
        <f t="shared" si="2"/>
        <v>0.73102003298801699</v>
      </c>
    </row>
    <row r="150" spans="1:6" x14ac:dyDescent="0.25">
      <c r="A150" s="550"/>
      <c r="B150" s="550"/>
      <c r="C150" s="290" t="s">
        <v>996</v>
      </c>
      <c r="D150" s="297">
        <v>0</v>
      </c>
      <c r="E150" s="297">
        <v>0</v>
      </c>
      <c r="F150" s="396"/>
    </row>
    <row r="151" spans="1:6" x14ac:dyDescent="0.25">
      <c r="A151" s="550"/>
      <c r="B151" s="550"/>
      <c r="C151" s="290" t="s">
        <v>997</v>
      </c>
      <c r="D151" s="297">
        <v>0</v>
      </c>
      <c r="E151" s="297">
        <v>0</v>
      </c>
      <c r="F151" s="396"/>
    </row>
    <row r="152" spans="1:6" x14ac:dyDescent="0.25">
      <c r="A152" s="550"/>
      <c r="B152" s="550"/>
      <c r="C152" s="290" t="s">
        <v>998</v>
      </c>
      <c r="D152" s="297">
        <v>0</v>
      </c>
      <c r="E152" s="297">
        <v>0</v>
      </c>
      <c r="F152" s="396"/>
    </row>
    <row r="153" spans="1:6" x14ac:dyDescent="0.25">
      <c r="A153" s="550"/>
      <c r="B153" s="550"/>
      <c r="C153" s="290" t="s">
        <v>999</v>
      </c>
      <c r="D153" s="297">
        <v>0</v>
      </c>
      <c r="E153" s="297">
        <v>0</v>
      </c>
      <c r="F153" s="396"/>
    </row>
    <row r="154" spans="1:6" x14ac:dyDescent="0.25">
      <c r="A154" s="550"/>
      <c r="B154" s="550"/>
      <c r="C154" s="290" t="s">
        <v>986</v>
      </c>
      <c r="D154" s="297">
        <v>0</v>
      </c>
      <c r="E154" s="297">
        <v>0</v>
      </c>
      <c r="F154" s="396"/>
    </row>
    <row r="155" spans="1:6" x14ac:dyDescent="0.25">
      <c r="A155" s="550" t="s">
        <v>929</v>
      </c>
      <c r="B155" s="550" t="s">
        <v>930</v>
      </c>
      <c r="C155" s="290" t="s">
        <v>984</v>
      </c>
      <c r="D155" s="297">
        <f>D156</f>
        <v>3000</v>
      </c>
      <c r="E155" s="297">
        <f>E156</f>
        <v>3000</v>
      </c>
      <c r="F155" s="396">
        <f t="shared" si="2"/>
        <v>1</v>
      </c>
    </row>
    <row r="156" spans="1:6" x14ac:dyDescent="0.25">
      <c r="A156" s="550"/>
      <c r="B156" s="550"/>
      <c r="C156" s="290" t="s">
        <v>985</v>
      </c>
      <c r="D156" s="297">
        <f>'Табл 20'!D38</f>
        <v>3000</v>
      </c>
      <c r="E156" s="297">
        <f>'Табл 20'!E38</f>
        <v>3000</v>
      </c>
      <c r="F156" s="396">
        <f t="shared" si="2"/>
        <v>1</v>
      </c>
    </row>
    <row r="157" spans="1:6" x14ac:dyDescent="0.25">
      <c r="A157" s="550"/>
      <c r="B157" s="550"/>
      <c r="C157" s="290" t="s">
        <v>996</v>
      </c>
      <c r="D157" s="297">
        <v>0</v>
      </c>
      <c r="E157" s="297">
        <v>0</v>
      </c>
      <c r="F157" s="396"/>
    </row>
    <row r="158" spans="1:6" x14ac:dyDescent="0.25">
      <c r="A158" s="550"/>
      <c r="B158" s="550"/>
      <c r="C158" s="290" t="s">
        <v>997</v>
      </c>
      <c r="D158" s="297">
        <v>0</v>
      </c>
      <c r="E158" s="297">
        <v>0</v>
      </c>
      <c r="F158" s="396"/>
    </row>
    <row r="159" spans="1:6" x14ac:dyDescent="0.25">
      <c r="A159" s="550"/>
      <c r="B159" s="550"/>
      <c r="C159" s="290" t="s">
        <v>998</v>
      </c>
      <c r="D159" s="297">
        <v>0</v>
      </c>
      <c r="E159" s="297">
        <v>0</v>
      </c>
      <c r="F159" s="396"/>
    </row>
    <row r="160" spans="1:6" x14ac:dyDescent="0.25">
      <c r="A160" s="550"/>
      <c r="B160" s="550"/>
      <c r="C160" s="290" t="s">
        <v>999</v>
      </c>
      <c r="D160" s="297">
        <v>0</v>
      </c>
      <c r="E160" s="297">
        <v>0</v>
      </c>
      <c r="F160" s="396"/>
    </row>
    <row r="161" spans="1:6" x14ac:dyDescent="0.25">
      <c r="A161" s="550"/>
      <c r="B161" s="550"/>
      <c r="C161" s="290" t="s">
        <v>986</v>
      </c>
      <c r="D161" s="297">
        <v>0</v>
      </c>
      <c r="E161" s="297">
        <v>0</v>
      </c>
      <c r="F161" s="396"/>
    </row>
    <row r="162" spans="1:6" x14ac:dyDescent="0.25">
      <c r="A162" s="550" t="s">
        <v>931</v>
      </c>
      <c r="B162" s="550" t="s">
        <v>932</v>
      </c>
      <c r="C162" s="290" t="s">
        <v>984</v>
      </c>
      <c r="D162" s="297">
        <f>D163</f>
        <v>6000</v>
      </c>
      <c r="E162" s="297">
        <f>E163</f>
        <v>5448.4430999999995</v>
      </c>
      <c r="F162" s="396">
        <f t="shared" si="2"/>
        <v>0.90807384999999996</v>
      </c>
    </row>
    <row r="163" spans="1:6" x14ac:dyDescent="0.25">
      <c r="A163" s="550"/>
      <c r="B163" s="550"/>
      <c r="C163" s="290" t="s">
        <v>985</v>
      </c>
      <c r="D163" s="297">
        <f>'Табл 20'!D39</f>
        <v>6000</v>
      </c>
      <c r="E163" s="297">
        <f>'Табл 20'!E39</f>
        <v>5448.4430999999995</v>
      </c>
      <c r="F163" s="396">
        <f t="shared" si="2"/>
        <v>0.90807384999999996</v>
      </c>
    </row>
    <row r="164" spans="1:6" x14ac:dyDescent="0.25">
      <c r="A164" s="550"/>
      <c r="B164" s="550"/>
      <c r="C164" s="290" t="s">
        <v>996</v>
      </c>
      <c r="D164" s="297">
        <v>0</v>
      </c>
      <c r="E164" s="297">
        <v>0</v>
      </c>
      <c r="F164" s="396"/>
    </row>
    <row r="165" spans="1:6" x14ac:dyDescent="0.25">
      <c r="A165" s="550"/>
      <c r="B165" s="550"/>
      <c r="C165" s="290" t="s">
        <v>997</v>
      </c>
      <c r="D165" s="297">
        <v>0</v>
      </c>
      <c r="E165" s="297">
        <v>0</v>
      </c>
      <c r="F165" s="396"/>
    </row>
    <row r="166" spans="1:6" x14ac:dyDescent="0.25">
      <c r="A166" s="550"/>
      <c r="B166" s="550"/>
      <c r="C166" s="290" t="s">
        <v>998</v>
      </c>
      <c r="D166" s="297">
        <v>0</v>
      </c>
      <c r="E166" s="297">
        <v>0</v>
      </c>
      <c r="F166" s="396"/>
    </row>
    <row r="167" spans="1:6" x14ac:dyDescent="0.25">
      <c r="A167" s="550"/>
      <c r="B167" s="550"/>
      <c r="C167" s="290" t="s">
        <v>999</v>
      </c>
      <c r="D167" s="297">
        <v>0</v>
      </c>
      <c r="E167" s="297">
        <v>0</v>
      </c>
      <c r="F167" s="396"/>
    </row>
    <row r="168" spans="1:6" x14ac:dyDescent="0.25">
      <c r="A168" s="550"/>
      <c r="B168" s="550"/>
      <c r="C168" s="290" t="s">
        <v>986</v>
      </c>
      <c r="D168" s="297">
        <v>0</v>
      </c>
      <c r="E168" s="297">
        <v>0</v>
      </c>
      <c r="F168" s="396"/>
    </row>
    <row r="169" spans="1:6" x14ac:dyDescent="0.25">
      <c r="A169" s="551" t="s">
        <v>933</v>
      </c>
      <c r="B169" s="552" t="s">
        <v>934</v>
      </c>
      <c r="C169" s="290" t="s">
        <v>46</v>
      </c>
      <c r="D169" s="296">
        <f>D170</f>
        <v>11888.22589</v>
      </c>
      <c r="E169" s="296">
        <f>E170</f>
        <v>11888.221299999999</v>
      </c>
      <c r="F169" s="396">
        <f t="shared" si="2"/>
        <v>0.99999961390370251</v>
      </c>
    </row>
    <row r="170" spans="1:6" x14ac:dyDescent="0.25">
      <c r="A170" s="551"/>
      <c r="B170" s="552"/>
      <c r="C170" s="290" t="s">
        <v>985</v>
      </c>
      <c r="D170" s="296">
        <f>D177+D184+D191</f>
        <v>11888.22589</v>
      </c>
      <c r="E170" s="296">
        <f>E177+E184+E191</f>
        <v>11888.221299999999</v>
      </c>
      <c r="F170" s="396">
        <f t="shared" si="2"/>
        <v>0.99999961390370251</v>
      </c>
    </row>
    <row r="171" spans="1:6" x14ac:dyDescent="0.25">
      <c r="A171" s="551"/>
      <c r="B171" s="552"/>
      <c r="C171" s="290" t="s">
        <v>996</v>
      </c>
      <c r="D171" s="296">
        <f>D178+D185+D192</f>
        <v>517.4</v>
      </c>
      <c r="E171" s="296">
        <f>E178+E185+E192</f>
        <v>517.4</v>
      </c>
      <c r="F171" s="396">
        <f t="shared" si="2"/>
        <v>1</v>
      </c>
    </row>
    <row r="172" spans="1:6" x14ac:dyDescent="0.25">
      <c r="A172" s="551"/>
      <c r="B172" s="552"/>
      <c r="C172" s="290" t="s">
        <v>997</v>
      </c>
      <c r="D172" s="297">
        <v>0</v>
      </c>
      <c r="E172" s="297">
        <v>0</v>
      </c>
      <c r="F172" s="396"/>
    </row>
    <row r="173" spans="1:6" x14ac:dyDescent="0.25">
      <c r="A173" s="551"/>
      <c r="B173" s="552"/>
      <c r="C173" s="290" t="s">
        <v>998</v>
      </c>
      <c r="D173" s="297">
        <v>0</v>
      </c>
      <c r="E173" s="297">
        <v>0</v>
      </c>
      <c r="F173" s="396"/>
    </row>
    <row r="174" spans="1:6" x14ac:dyDescent="0.25">
      <c r="A174" s="551"/>
      <c r="B174" s="552"/>
      <c r="C174" s="290" t="s">
        <v>999</v>
      </c>
      <c r="D174" s="297">
        <v>0</v>
      </c>
      <c r="E174" s="297">
        <v>0</v>
      </c>
      <c r="F174" s="396"/>
    </row>
    <row r="175" spans="1:6" x14ac:dyDescent="0.25">
      <c r="A175" s="551"/>
      <c r="B175" s="552"/>
      <c r="C175" s="290" t="s">
        <v>986</v>
      </c>
      <c r="D175" s="297">
        <v>0</v>
      </c>
      <c r="E175" s="297">
        <v>0</v>
      </c>
      <c r="F175" s="396"/>
    </row>
    <row r="176" spans="1:6" x14ac:dyDescent="0.25">
      <c r="A176" s="550" t="s">
        <v>935</v>
      </c>
      <c r="B176" s="550" t="s">
        <v>936</v>
      </c>
      <c r="C176" s="290" t="s">
        <v>984</v>
      </c>
      <c r="D176" s="297">
        <f>D177</f>
        <v>517.4</v>
      </c>
      <c r="E176" s="297">
        <f>E177</f>
        <v>517.4</v>
      </c>
      <c r="F176" s="396">
        <f t="shared" si="2"/>
        <v>1</v>
      </c>
    </row>
    <row r="177" spans="1:6" x14ac:dyDescent="0.25">
      <c r="A177" s="550"/>
      <c r="B177" s="550"/>
      <c r="C177" s="290" t="s">
        <v>985</v>
      </c>
      <c r="D177" s="297">
        <f>'Табл 20'!D42</f>
        <v>517.4</v>
      </c>
      <c r="E177" s="297">
        <f>'Табл 20'!E42</f>
        <v>517.4</v>
      </c>
      <c r="F177" s="396">
        <f t="shared" si="2"/>
        <v>1</v>
      </c>
    </row>
    <row r="178" spans="1:6" x14ac:dyDescent="0.25">
      <c r="A178" s="550"/>
      <c r="B178" s="550"/>
      <c r="C178" s="290" t="s">
        <v>996</v>
      </c>
      <c r="D178" s="297">
        <v>517.4</v>
      </c>
      <c r="E178" s="297">
        <f>D178</f>
        <v>517.4</v>
      </c>
      <c r="F178" s="396">
        <f t="shared" si="2"/>
        <v>1</v>
      </c>
    </row>
    <row r="179" spans="1:6" x14ac:dyDescent="0.25">
      <c r="A179" s="550"/>
      <c r="B179" s="550"/>
      <c r="C179" s="290" t="s">
        <v>997</v>
      </c>
      <c r="D179" s="297">
        <v>0</v>
      </c>
      <c r="E179" s="297">
        <v>0</v>
      </c>
      <c r="F179" s="396"/>
    </row>
    <row r="180" spans="1:6" x14ac:dyDescent="0.25">
      <c r="A180" s="550"/>
      <c r="B180" s="550"/>
      <c r="C180" s="290" t="s">
        <v>998</v>
      </c>
      <c r="D180" s="297">
        <v>0</v>
      </c>
      <c r="E180" s="297">
        <v>0</v>
      </c>
      <c r="F180" s="396"/>
    </row>
    <row r="181" spans="1:6" x14ac:dyDescent="0.25">
      <c r="A181" s="550"/>
      <c r="B181" s="550"/>
      <c r="C181" s="290" t="s">
        <v>999</v>
      </c>
      <c r="D181" s="297">
        <v>0</v>
      </c>
      <c r="E181" s="297">
        <v>0</v>
      </c>
      <c r="F181" s="396"/>
    </row>
    <row r="182" spans="1:6" x14ac:dyDescent="0.25">
      <c r="A182" s="550"/>
      <c r="B182" s="550"/>
      <c r="C182" s="290" t="s">
        <v>986</v>
      </c>
      <c r="D182" s="297">
        <v>0</v>
      </c>
      <c r="E182" s="297">
        <v>0</v>
      </c>
      <c r="F182" s="396"/>
    </row>
    <row r="183" spans="1:6" x14ac:dyDescent="0.25">
      <c r="A183" s="550" t="s">
        <v>937</v>
      </c>
      <c r="B183" s="550" t="s">
        <v>938</v>
      </c>
      <c r="C183" s="290" t="s">
        <v>984</v>
      </c>
      <c r="D183" s="297">
        <f>D184</f>
        <v>6095</v>
      </c>
      <c r="E183" s="297">
        <f>E184</f>
        <v>6095</v>
      </c>
      <c r="F183" s="396">
        <f t="shared" si="2"/>
        <v>1</v>
      </c>
    </row>
    <row r="184" spans="1:6" x14ac:dyDescent="0.25">
      <c r="A184" s="550"/>
      <c r="B184" s="550"/>
      <c r="C184" s="290" t="s">
        <v>985</v>
      </c>
      <c r="D184" s="297">
        <f>'Табл 20'!D43</f>
        <v>6095</v>
      </c>
      <c r="E184" s="297">
        <f>'Табл 20'!E43</f>
        <v>6095</v>
      </c>
      <c r="F184" s="396">
        <f t="shared" si="2"/>
        <v>1</v>
      </c>
    </row>
    <row r="185" spans="1:6" x14ac:dyDescent="0.25">
      <c r="A185" s="550"/>
      <c r="B185" s="550"/>
      <c r="C185" s="290" t="s">
        <v>996</v>
      </c>
      <c r="D185" s="297">
        <v>0</v>
      </c>
      <c r="E185" s="297">
        <v>0</v>
      </c>
      <c r="F185" s="396"/>
    </row>
    <row r="186" spans="1:6" x14ac:dyDescent="0.25">
      <c r="A186" s="550"/>
      <c r="B186" s="550"/>
      <c r="C186" s="290" t="s">
        <v>997</v>
      </c>
      <c r="D186" s="297">
        <v>0</v>
      </c>
      <c r="E186" s="297">
        <v>0</v>
      </c>
      <c r="F186" s="396"/>
    </row>
    <row r="187" spans="1:6" x14ac:dyDescent="0.25">
      <c r="A187" s="550"/>
      <c r="B187" s="550"/>
      <c r="C187" s="290" t="s">
        <v>998</v>
      </c>
      <c r="D187" s="297">
        <v>0</v>
      </c>
      <c r="E187" s="297">
        <v>0</v>
      </c>
      <c r="F187" s="396"/>
    </row>
    <row r="188" spans="1:6" x14ac:dyDescent="0.25">
      <c r="A188" s="550"/>
      <c r="B188" s="550"/>
      <c r="C188" s="290" t="s">
        <v>999</v>
      </c>
      <c r="D188" s="297">
        <v>0</v>
      </c>
      <c r="E188" s="297">
        <v>0</v>
      </c>
      <c r="F188" s="396"/>
    </row>
    <row r="189" spans="1:6" x14ac:dyDescent="0.25">
      <c r="A189" s="550"/>
      <c r="B189" s="550"/>
      <c r="C189" s="290" t="s">
        <v>986</v>
      </c>
      <c r="D189" s="297">
        <v>0</v>
      </c>
      <c r="E189" s="297">
        <v>0</v>
      </c>
      <c r="F189" s="396"/>
    </row>
    <row r="190" spans="1:6" x14ac:dyDescent="0.25">
      <c r="A190" s="550" t="s">
        <v>939</v>
      </c>
      <c r="B190" s="550" t="s">
        <v>940</v>
      </c>
      <c r="C190" s="290" t="s">
        <v>984</v>
      </c>
      <c r="D190" s="297">
        <f>D191</f>
        <v>5275.8258900000001</v>
      </c>
      <c r="E190" s="297">
        <f>E191</f>
        <v>5275.8212999999996</v>
      </c>
      <c r="F190" s="396">
        <f t="shared" si="2"/>
        <v>0.99999912999403384</v>
      </c>
    </row>
    <row r="191" spans="1:6" x14ac:dyDescent="0.25">
      <c r="A191" s="550"/>
      <c r="B191" s="550"/>
      <c r="C191" s="290" t="s">
        <v>985</v>
      </c>
      <c r="D191" s="297">
        <f>'Табл 20'!D44</f>
        <v>5275.8258900000001</v>
      </c>
      <c r="E191" s="297">
        <f>'Табл 20'!E44</f>
        <v>5275.8212999999996</v>
      </c>
      <c r="F191" s="396">
        <f t="shared" si="2"/>
        <v>0.99999912999403384</v>
      </c>
    </row>
    <row r="192" spans="1:6" x14ac:dyDescent="0.25">
      <c r="A192" s="550"/>
      <c r="B192" s="550"/>
      <c r="C192" s="290" t="s">
        <v>996</v>
      </c>
      <c r="D192" s="297">
        <v>0</v>
      </c>
      <c r="E192" s="297">
        <v>0</v>
      </c>
      <c r="F192" s="396"/>
    </row>
    <row r="193" spans="1:6" x14ac:dyDescent="0.25">
      <c r="A193" s="550"/>
      <c r="B193" s="550"/>
      <c r="C193" s="290" t="s">
        <v>997</v>
      </c>
      <c r="D193" s="297">
        <v>0</v>
      </c>
      <c r="E193" s="297">
        <v>0</v>
      </c>
      <c r="F193" s="396"/>
    </row>
    <row r="194" spans="1:6" x14ac:dyDescent="0.25">
      <c r="A194" s="550"/>
      <c r="B194" s="550"/>
      <c r="C194" s="290" t="s">
        <v>998</v>
      </c>
      <c r="D194" s="297">
        <v>0</v>
      </c>
      <c r="E194" s="297">
        <v>0</v>
      </c>
      <c r="F194" s="396"/>
    </row>
    <row r="195" spans="1:6" x14ac:dyDescent="0.25">
      <c r="A195" s="550"/>
      <c r="B195" s="550"/>
      <c r="C195" s="290" t="s">
        <v>999</v>
      </c>
      <c r="D195" s="297">
        <v>0</v>
      </c>
      <c r="E195" s="297">
        <v>0</v>
      </c>
      <c r="F195" s="396"/>
    </row>
    <row r="196" spans="1:6" x14ac:dyDescent="0.25">
      <c r="A196" s="550"/>
      <c r="B196" s="550"/>
      <c r="C196" s="290" t="s">
        <v>986</v>
      </c>
      <c r="D196" s="297">
        <v>0</v>
      </c>
      <c r="E196" s="297">
        <v>0</v>
      </c>
      <c r="F196" s="396"/>
    </row>
    <row r="197" spans="1:6" x14ac:dyDescent="0.25">
      <c r="A197" s="551" t="s">
        <v>941</v>
      </c>
      <c r="B197" s="552" t="s">
        <v>942</v>
      </c>
      <c r="C197" s="290" t="s">
        <v>984</v>
      </c>
      <c r="D197" s="296">
        <f>D198+D200+D204</f>
        <v>272441.5</v>
      </c>
      <c r="E197" s="296">
        <f>E198+E200+E204</f>
        <v>304706.53181000001</v>
      </c>
      <c r="F197" s="396">
        <f t="shared" si="2"/>
        <v>1.1184292107112903</v>
      </c>
    </row>
    <row r="198" spans="1:6" x14ac:dyDescent="0.25">
      <c r="A198" s="551"/>
      <c r="B198" s="552"/>
      <c r="C198" s="290" t="s">
        <v>985</v>
      </c>
      <c r="D198" s="296">
        <f t="shared" ref="D198:E200" si="3">D206+D214+D222+D230+D238</f>
        <v>236868.7</v>
      </c>
      <c r="E198" s="296">
        <f t="shared" si="3"/>
        <v>236868.67181</v>
      </c>
      <c r="F198" s="396">
        <f t="shared" si="2"/>
        <v>0.99999988098891912</v>
      </c>
    </row>
    <row r="199" spans="1:6" x14ac:dyDescent="0.25">
      <c r="A199" s="551"/>
      <c r="B199" s="552"/>
      <c r="C199" s="290" t="s">
        <v>996</v>
      </c>
      <c r="D199" s="296">
        <f t="shared" si="3"/>
        <v>58458.600000000006</v>
      </c>
      <c r="E199" s="296">
        <f t="shared" si="3"/>
        <v>58458.600000000006</v>
      </c>
      <c r="F199" s="396">
        <f t="shared" si="2"/>
        <v>1</v>
      </c>
    </row>
    <row r="200" spans="1:6" x14ac:dyDescent="0.25">
      <c r="A200" s="551"/>
      <c r="B200" s="552"/>
      <c r="C200" s="290" t="s">
        <v>997</v>
      </c>
      <c r="D200" s="297">
        <f t="shared" si="3"/>
        <v>8967.7999999999993</v>
      </c>
      <c r="E200" s="297">
        <f t="shared" si="3"/>
        <v>9296.07</v>
      </c>
      <c r="F200" s="396">
        <f t="shared" ref="F200:F253" si="4">E200/D200</f>
        <v>1.0366054104685654</v>
      </c>
    </row>
    <row r="201" spans="1:6" x14ac:dyDescent="0.25">
      <c r="A201" s="551"/>
      <c r="B201" s="552"/>
      <c r="C201" s="290" t="s">
        <v>998</v>
      </c>
      <c r="D201" s="297">
        <v>0</v>
      </c>
      <c r="E201" s="297">
        <v>0</v>
      </c>
      <c r="F201" s="396"/>
    </row>
    <row r="202" spans="1:6" x14ac:dyDescent="0.25">
      <c r="A202" s="551"/>
      <c r="B202" s="552"/>
      <c r="C202" s="290" t="s">
        <v>999</v>
      </c>
      <c r="D202" s="297">
        <v>0</v>
      </c>
      <c r="E202" s="297">
        <v>0</v>
      </c>
      <c r="F202" s="396"/>
    </row>
    <row r="203" spans="1:6" x14ac:dyDescent="0.25">
      <c r="A203" s="551"/>
      <c r="B203" s="552"/>
      <c r="C203" s="290" t="s">
        <v>986</v>
      </c>
      <c r="D203" s="297">
        <v>0</v>
      </c>
      <c r="E203" s="297">
        <v>0</v>
      </c>
      <c r="F203" s="396"/>
    </row>
    <row r="204" spans="1:6" x14ac:dyDescent="0.25">
      <c r="A204" s="551"/>
      <c r="B204" s="552"/>
      <c r="C204" s="290" t="s">
        <v>1000</v>
      </c>
      <c r="D204" s="297">
        <f>D212+D220</f>
        <v>26605</v>
      </c>
      <c r="E204" s="297">
        <f>E212+E220</f>
        <v>58541.79</v>
      </c>
      <c r="F204" s="396">
        <f t="shared" si="4"/>
        <v>2.2004055628641233</v>
      </c>
    </row>
    <row r="205" spans="1:6" x14ac:dyDescent="0.25">
      <c r="A205" s="550" t="s">
        <v>945</v>
      </c>
      <c r="B205" s="550" t="s">
        <v>946</v>
      </c>
      <c r="C205" s="290" t="s">
        <v>984</v>
      </c>
      <c r="D205" s="297">
        <f>D206+D212</f>
        <v>118034.5</v>
      </c>
      <c r="E205" s="297">
        <f>E206+E212</f>
        <v>149971.29</v>
      </c>
      <c r="F205" s="396">
        <f t="shared" si="4"/>
        <v>1.2705716548975088</v>
      </c>
    </row>
    <row r="206" spans="1:6" x14ac:dyDescent="0.25">
      <c r="A206" s="550"/>
      <c r="B206" s="550"/>
      <c r="C206" s="290" t="s">
        <v>985</v>
      </c>
      <c r="D206" s="297">
        <f>'Табл 20'!D49</f>
        <v>92416.5</v>
      </c>
      <c r="E206" s="297">
        <f>'Табл 20'!E49</f>
        <v>92416.5</v>
      </c>
      <c r="F206" s="396">
        <f t="shared" si="4"/>
        <v>1</v>
      </c>
    </row>
    <row r="207" spans="1:6" x14ac:dyDescent="0.25">
      <c r="A207" s="550"/>
      <c r="B207" s="550"/>
      <c r="C207" s="290" t="s">
        <v>996</v>
      </c>
      <c r="D207" s="297">
        <v>16375.4</v>
      </c>
      <c r="E207" s="297">
        <f>D207</f>
        <v>16375.4</v>
      </c>
      <c r="F207" s="396">
        <f t="shared" si="4"/>
        <v>1</v>
      </c>
    </row>
    <row r="208" spans="1:6" x14ac:dyDescent="0.25">
      <c r="A208" s="550"/>
      <c r="B208" s="550"/>
      <c r="C208" s="290" t="s">
        <v>997</v>
      </c>
      <c r="D208" s="297">
        <v>0</v>
      </c>
      <c r="E208" s="297">
        <v>0</v>
      </c>
      <c r="F208" s="396"/>
    </row>
    <row r="209" spans="1:6" x14ac:dyDescent="0.25">
      <c r="A209" s="550"/>
      <c r="B209" s="550"/>
      <c r="C209" s="290" t="s">
        <v>998</v>
      </c>
      <c r="D209" s="297">
        <v>0</v>
      </c>
      <c r="E209" s="297">
        <v>0</v>
      </c>
      <c r="F209" s="396"/>
    </row>
    <row r="210" spans="1:6" x14ac:dyDescent="0.25">
      <c r="A210" s="550"/>
      <c r="B210" s="550"/>
      <c r="C210" s="290" t="s">
        <v>999</v>
      </c>
      <c r="D210" s="297">
        <v>0</v>
      </c>
      <c r="E210" s="297">
        <v>0</v>
      </c>
      <c r="F210" s="396"/>
    </row>
    <row r="211" spans="1:6" x14ac:dyDescent="0.25">
      <c r="A211" s="550"/>
      <c r="B211" s="550"/>
      <c r="C211" s="290" t="s">
        <v>986</v>
      </c>
      <c r="D211" s="297">
        <v>0</v>
      </c>
      <c r="E211" s="297">
        <v>0</v>
      </c>
      <c r="F211" s="396"/>
    </row>
    <row r="212" spans="1:6" x14ac:dyDescent="0.25">
      <c r="A212" s="550"/>
      <c r="B212" s="550"/>
      <c r="C212" s="290" t="s">
        <v>1000</v>
      </c>
      <c r="D212" s="297">
        <v>25618</v>
      </c>
      <c r="E212" s="297">
        <v>57554.79</v>
      </c>
      <c r="F212" s="396">
        <f t="shared" si="4"/>
        <v>2.2466543055663988</v>
      </c>
    </row>
    <row r="213" spans="1:6" x14ac:dyDescent="0.25">
      <c r="A213" s="550" t="s">
        <v>947</v>
      </c>
      <c r="B213" s="550" t="s">
        <v>948</v>
      </c>
      <c r="C213" s="290" t="s">
        <v>984</v>
      </c>
      <c r="D213" s="297">
        <f>D214+D216+D220</f>
        <v>4259.5</v>
      </c>
      <c r="E213" s="297">
        <f>E214+E216+E220</f>
        <v>4259.5</v>
      </c>
      <c r="F213" s="396">
        <f t="shared" si="4"/>
        <v>1</v>
      </c>
    </row>
    <row r="214" spans="1:6" x14ac:dyDescent="0.25">
      <c r="A214" s="550"/>
      <c r="B214" s="550"/>
      <c r="C214" s="290" t="s">
        <v>985</v>
      </c>
      <c r="D214" s="297">
        <f>'Табл 20'!D50</f>
        <v>2555</v>
      </c>
      <c r="E214" s="297">
        <f>'Табл 20'!E50</f>
        <v>2555</v>
      </c>
      <c r="F214" s="396">
        <f t="shared" si="4"/>
        <v>1</v>
      </c>
    </row>
    <row r="215" spans="1:6" x14ac:dyDescent="0.25">
      <c r="A215" s="550"/>
      <c r="B215" s="550"/>
      <c r="C215" s="290" t="s">
        <v>996</v>
      </c>
      <c r="D215" s="297">
        <v>900</v>
      </c>
      <c r="E215" s="297">
        <f>D215</f>
        <v>900</v>
      </c>
      <c r="F215" s="396">
        <f t="shared" si="4"/>
        <v>1</v>
      </c>
    </row>
    <row r="216" spans="1:6" x14ac:dyDescent="0.25">
      <c r="A216" s="550"/>
      <c r="B216" s="550"/>
      <c r="C216" s="290" t="s">
        <v>997</v>
      </c>
      <c r="D216" s="297">
        <v>717.5</v>
      </c>
      <c r="E216" s="297">
        <f>D216</f>
        <v>717.5</v>
      </c>
      <c r="F216" s="396">
        <f t="shared" si="4"/>
        <v>1</v>
      </c>
    </row>
    <row r="217" spans="1:6" x14ac:dyDescent="0.25">
      <c r="A217" s="550"/>
      <c r="B217" s="550"/>
      <c r="C217" s="290" t="s">
        <v>998</v>
      </c>
      <c r="D217" s="297">
        <v>0</v>
      </c>
      <c r="E217" s="297">
        <v>0</v>
      </c>
      <c r="F217" s="396"/>
    </row>
    <row r="218" spans="1:6" x14ac:dyDescent="0.25">
      <c r="A218" s="550"/>
      <c r="B218" s="550"/>
      <c r="C218" s="290" t="s">
        <v>999</v>
      </c>
      <c r="D218" s="297">
        <v>0</v>
      </c>
      <c r="E218" s="297">
        <v>0</v>
      </c>
      <c r="F218" s="396"/>
    </row>
    <row r="219" spans="1:6" x14ac:dyDescent="0.25">
      <c r="A219" s="550"/>
      <c r="B219" s="550"/>
      <c r="C219" s="290" t="s">
        <v>986</v>
      </c>
      <c r="D219" s="297">
        <v>0</v>
      </c>
      <c r="E219" s="297">
        <v>0</v>
      </c>
      <c r="F219" s="396"/>
    </row>
    <row r="220" spans="1:6" x14ac:dyDescent="0.25">
      <c r="A220" s="550"/>
      <c r="B220" s="550"/>
      <c r="C220" s="290" t="s">
        <v>1000</v>
      </c>
      <c r="D220" s="297">
        <v>987</v>
      </c>
      <c r="E220" s="297">
        <f>D220</f>
        <v>987</v>
      </c>
      <c r="F220" s="396">
        <f t="shared" si="4"/>
        <v>1</v>
      </c>
    </row>
    <row r="221" spans="1:6" x14ac:dyDescent="0.25">
      <c r="A221" s="550" t="s">
        <v>949</v>
      </c>
      <c r="B221" s="550" t="s">
        <v>950</v>
      </c>
      <c r="C221" s="290" t="s">
        <v>984</v>
      </c>
      <c r="D221" s="297">
        <f>D222</f>
        <v>61374.2</v>
      </c>
      <c r="E221" s="297">
        <f>E222</f>
        <v>61374.17181</v>
      </c>
      <c r="F221" s="396">
        <f t="shared" si="4"/>
        <v>0.99999954068647745</v>
      </c>
    </row>
    <row r="222" spans="1:6" x14ac:dyDescent="0.25">
      <c r="A222" s="550"/>
      <c r="B222" s="550"/>
      <c r="C222" s="290" t="s">
        <v>985</v>
      </c>
      <c r="D222" s="297">
        <f>'Табл 20'!D51</f>
        <v>61374.2</v>
      </c>
      <c r="E222" s="297">
        <f>'Табл 20'!E51</f>
        <v>61374.17181</v>
      </c>
      <c r="F222" s="396">
        <f t="shared" si="4"/>
        <v>0.99999954068647745</v>
      </c>
    </row>
    <row r="223" spans="1:6" x14ac:dyDescent="0.25">
      <c r="A223" s="550"/>
      <c r="B223" s="550"/>
      <c r="C223" s="290" t="s">
        <v>996</v>
      </c>
      <c r="D223" s="297">
        <v>10943</v>
      </c>
      <c r="E223" s="297">
        <f>D223</f>
        <v>10943</v>
      </c>
      <c r="F223" s="396">
        <f t="shared" si="4"/>
        <v>1</v>
      </c>
    </row>
    <row r="224" spans="1:6" x14ac:dyDescent="0.25">
      <c r="A224" s="550"/>
      <c r="B224" s="550"/>
      <c r="C224" s="290" t="s">
        <v>997</v>
      </c>
      <c r="D224" s="297">
        <v>5603.6</v>
      </c>
      <c r="E224" s="297">
        <v>5557.81</v>
      </c>
      <c r="F224" s="402">
        <f t="shared" si="4"/>
        <v>0.99182846741380537</v>
      </c>
    </row>
    <row r="225" spans="1:6" x14ac:dyDescent="0.25">
      <c r="A225" s="550"/>
      <c r="B225" s="550"/>
      <c r="C225" s="290" t="s">
        <v>998</v>
      </c>
      <c r="D225" s="297">
        <v>0</v>
      </c>
      <c r="E225" s="297">
        <v>0</v>
      </c>
      <c r="F225" s="396"/>
    </row>
    <row r="226" spans="1:6" x14ac:dyDescent="0.25">
      <c r="A226" s="550"/>
      <c r="B226" s="550"/>
      <c r="C226" s="290" t="s">
        <v>999</v>
      </c>
      <c r="D226" s="297">
        <v>0</v>
      </c>
      <c r="E226" s="297">
        <v>0</v>
      </c>
      <c r="F226" s="396"/>
    </row>
    <row r="227" spans="1:6" x14ac:dyDescent="0.25">
      <c r="A227" s="550"/>
      <c r="B227" s="550"/>
      <c r="C227" s="290" t="s">
        <v>986</v>
      </c>
      <c r="D227" s="297">
        <v>0</v>
      </c>
      <c r="E227" s="297">
        <v>0</v>
      </c>
      <c r="F227" s="396"/>
    </row>
    <row r="228" spans="1:6" x14ac:dyDescent="0.25">
      <c r="A228" s="550"/>
      <c r="B228" s="550"/>
      <c r="C228" s="290" t="s">
        <v>1000</v>
      </c>
      <c r="D228" s="297">
        <v>0</v>
      </c>
      <c r="E228" s="297">
        <v>0</v>
      </c>
      <c r="F228" s="396"/>
    </row>
    <row r="229" spans="1:6" ht="15" customHeight="1" x14ac:dyDescent="0.25">
      <c r="A229" s="550" t="s">
        <v>951</v>
      </c>
      <c r="B229" s="550" t="s">
        <v>953</v>
      </c>
      <c r="C229" s="290" t="s">
        <v>984</v>
      </c>
      <c r="D229" s="297">
        <f>D230</f>
        <v>55905.9</v>
      </c>
      <c r="E229" s="297">
        <f>E230</f>
        <v>55905.9</v>
      </c>
      <c r="F229" s="396">
        <f t="shared" si="4"/>
        <v>1</v>
      </c>
    </row>
    <row r="230" spans="1:6" x14ac:dyDescent="0.25">
      <c r="A230" s="550"/>
      <c r="B230" s="550"/>
      <c r="C230" s="290" t="s">
        <v>985</v>
      </c>
      <c r="D230" s="297">
        <f>'Табл 20'!D52</f>
        <v>55905.9</v>
      </c>
      <c r="E230" s="297">
        <f>'Табл 20'!E52</f>
        <v>55905.9</v>
      </c>
      <c r="F230" s="396">
        <f t="shared" si="4"/>
        <v>1</v>
      </c>
    </row>
    <row r="231" spans="1:6" x14ac:dyDescent="0.25">
      <c r="A231" s="550"/>
      <c r="B231" s="550"/>
      <c r="C231" s="290" t="s">
        <v>996</v>
      </c>
      <c r="D231" s="297">
        <f>992+5291+9322.7</f>
        <v>15605.7</v>
      </c>
      <c r="E231" s="297">
        <f>D231</f>
        <v>15605.7</v>
      </c>
      <c r="F231" s="396">
        <f t="shared" si="4"/>
        <v>1</v>
      </c>
    </row>
    <row r="232" spans="1:6" x14ac:dyDescent="0.25">
      <c r="A232" s="550"/>
      <c r="B232" s="550"/>
      <c r="C232" s="290" t="s">
        <v>997</v>
      </c>
      <c r="D232" s="297">
        <v>2121.1999999999998</v>
      </c>
      <c r="E232" s="297">
        <v>2495.36</v>
      </c>
      <c r="F232" s="396">
        <f t="shared" si="4"/>
        <v>1.1763907222326986</v>
      </c>
    </row>
    <row r="233" spans="1:6" x14ac:dyDescent="0.25">
      <c r="A233" s="550"/>
      <c r="B233" s="550"/>
      <c r="C233" s="290" t="s">
        <v>998</v>
      </c>
      <c r="D233" s="297">
        <v>0</v>
      </c>
      <c r="E233" s="297">
        <v>0</v>
      </c>
      <c r="F233" s="396"/>
    </row>
    <row r="234" spans="1:6" x14ac:dyDescent="0.25">
      <c r="A234" s="550"/>
      <c r="B234" s="550"/>
      <c r="C234" s="290" t="s">
        <v>999</v>
      </c>
      <c r="D234" s="297">
        <v>0</v>
      </c>
      <c r="E234" s="297">
        <v>0</v>
      </c>
      <c r="F234" s="396"/>
    </row>
    <row r="235" spans="1:6" x14ac:dyDescent="0.25">
      <c r="A235" s="550"/>
      <c r="B235" s="550"/>
      <c r="C235" s="290" t="s">
        <v>986</v>
      </c>
      <c r="D235" s="297">
        <v>0</v>
      </c>
      <c r="E235" s="297">
        <v>0</v>
      </c>
      <c r="F235" s="396"/>
    </row>
    <row r="236" spans="1:6" x14ac:dyDescent="0.25">
      <c r="A236" s="550"/>
      <c r="B236" s="550"/>
      <c r="C236" s="290" t="s">
        <v>1000</v>
      </c>
      <c r="D236" s="297">
        <v>0</v>
      </c>
      <c r="E236" s="297">
        <v>0</v>
      </c>
      <c r="F236" s="396"/>
    </row>
    <row r="237" spans="1:6" x14ac:dyDescent="0.25">
      <c r="A237" s="550" t="s">
        <v>954</v>
      </c>
      <c r="B237" s="550" t="s">
        <v>955</v>
      </c>
      <c r="C237" s="290" t="s">
        <v>984</v>
      </c>
      <c r="D237" s="297">
        <f>D238</f>
        <v>24617.1</v>
      </c>
      <c r="E237" s="297">
        <f>E238</f>
        <v>24617.1</v>
      </c>
      <c r="F237" s="396">
        <f t="shared" si="4"/>
        <v>1</v>
      </c>
    </row>
    <row r="238" spans="1:6" x14ac:dyDescent="0.25">
      <c r="A238" s="550"/>
      <c r="B238" s="550"/>
      <c r="C238" s="290" t="s">
        <v>985</v>
      </c>
      <c r="D238" s="297">
        <f>'Табл 20'!D56</f>
        <v>24617.1</v>
      </c>
      <c r="E238" s="297">
        <f>'Табл 20'!E56</f>
        <v>24617.1</v>
      </c>
      <c r="F238" s="396">
        <f t="shared" si="4"/>
        <v>1</v>
      </c>
    </row>
    <row r="239" spans="1:6" x14ac:dyDescent="0.25">
      <c r="A239" s="550"/>
      <c r="B239" s="550"/>
      <c r="C239" s="290" t="s">
        <v>996</v>
      </c>
      <c r="D239" s="297">
        <v>14634.5</v>
      </c>
      <c r="E239" s="297">
        <f>D239</f>
        <v>14634.5</v>
      </c>
      <c r="F239" s="396">
        <f t="shared" si="4"/>
        <v>1</v>
      </c>
    </row>
    <row r="240" spans="1:6" x14ac:dyDescent="0.25">
      <c r="A240" s="550"/>
      <c r="B240" s="550"/>
      <c r="C240" s="290" t="s">
        <v>997</v>
      </c>
      <c r="D240" s="297">
        <v>525.5</v>
      </c>
      <c r="E240" s="297">
        <v>525.4</v>
      </c>
      <c r="F240" s="396">
        <f t="shared" si="4"/>
        <v>0.9998097050428163</v>
      </c>
    </row>
    <row r="241" spans="1:6" x14ac:dyDescent="0.25">
      <c r="A241" s="550"/>
      <c r="B241" s="550"/>
      <c r="C241" s="290" t="s">
        <v>998</v>
      </c>
      <c r="D241" s="297">
        <v>0</v>
      </c>
      <c r="E241" s="297">
        <v>0</v>
      </c>
      <c r="F241" s="396"/>
    </row>
    <row r="242" spans="1:6" x14ac:dyDescent="0.25">
      <c r="A242" s="550"/>
      <c r="B242" s="550"/>
      <c r="C242" s="290" t="s">
        <v>999</v>
      </c>
      <c r="D242" s="297">
        <v>0</v>
      </c>
      <c r="E242" s="297">
        <v>0</v>
      </c>
      <c r="F242" s="396"/>
    </row>
    <row r="243" spans="1:6" x14ac:dyDescent="0.25">
      <c r="A243" s="550"/>
      <c r="B243" s="550"/>
      <c r="C243" s="290" t="s">
        <v>986</v>
      </c>
      <c r="D243" s="297">
        <v>0</v>
      </c>
      <c r="E243" s="297">
        <v>0</v>
      </c>
      <c r="F243" s="396"/>
    </row>
    <row r="244" spans="1:6" x14ac:dyDescent="0.25">
      <c r="A244" s="550"/>
      <c r="B244" s="550"/>
      <c r="C244" s="290" t="s">
        <v>1000</v>
      </c>
      <c r="D244" s="297">
        <v>0</v>
      </c>
      <c r="E244" s="297">
        <v>0</v>
      </c>
      <c r="F244" s="396"/>
    </row>
    <row r="245" spans="1:6" x14ac:dyDescent="0.25">
      <c r="A245" s="551" t="s">
        <v>956</v>
      </c>
      <c r="B245" s="552" t="s">
        <v>957</v>
      </c>
      <c r="C245" s="290" t="s">
        <v>984</v>
      </c>
      <c r="D245" s="296">
        <f>D246</f>
        <v>144605.88087999998</v>
      </c>
      <c r="E245" s="296">
        <f>E246</f>
        <v>143366.57928999999</v>
      </c>
      <c r="F245" s="396">
        <f t="shared" si="4"/>
        <v>0.99142979813505361</v>
      </c>
    </row>
    <row r="246" spans="1:6" x14ac:dyDescent="0.25">
      <c r="A246" s="551"/>
      <c r="B246" s="552"/>
      <c r="C246" s="290" t="s">
        <v>985</v>
      </c>
      <c r="D246" s="296">
        <f>D253+D267</f>
        <v>144605.88087999998</v>
      </c>
      <c r="E246" s="296">
        <f>E253+E267</f>
        <v>143366.57928999999</v>
      </c>
      <c r="F246" s="396">
        <f t="shared" si="4"/>
        <v>0.99142979813505361</v>
      </c>
    </row>
    <row r="247" spans="1:6" x14ac:dyDescent="0.25">
      <c r="A247" s="551"/>
      <c r="B247" s="552"/>
      <c r="C247" s="290" t="s">
        <v>996</v>
      </c>
      <c r="D247" s="297">
        <v>0</v>
      </c>
      <c r="E247" s="297">
        <v>0</v>
      </c>
      <c r="F247" s="396"/>
    </row>
    <row r="248" spans="1:6" x14ac:dyDescent="0.25">
      <c r="A248" s="551"/>
      <c r="B248" s="552"/>
      <c r="C248" s="290" t="s">
        <v>997</v>
      </c>
      <c r="D248" s="297">
        <v>0</v>
      </c>
      <c r="E248" s="297">
        <v>0</v>
      </c>
      <c r="F248" s="396"/>
    </row>
    <row r="249" spans="1:6" x14ac:dyDescent="0.25">
      <c r="A249" s="551"/>
      <c r="B249" s="552"/>
      <c r="C249" s="290" t="s">
        <v>998</v>
      </c>
      <c r="D249" s="297">
        <v>0</v>
      </c>
      <c r="E249" s="297">
        <v>0</v>
      </c>
      <c r="F249" s="396"/>
    </row>
    <row r="250" spans="1:6" x14ac:dyDescent="0.25">
      <c r="A250" s="551"/>
      <c r="B250" s="552"/>
      <c r="C250" s="290" t="s">
        <v>999</v>
      </c>
      <c r="D250" s="297">
        <v>0</v>
      </c>
      <c r="E250" s="297">
        <v>0</v>
      </c>
      <c r="F250" s="396"/>
    </row>
    <row r="251" spans="1:6" x14ac:dyDescent="0.25">
      <c r="A251" s="551"/>
      <c r="B251" s="552"/>
      <c r="C251" s="290" t="s">
        <v>986</v>
      </c>
      <c r="D251" s="297">
        <v>0</v>
      </c>
      <c r="E251" s="297">
        <v>0</v>
      </c>
      <c r="F251" s="396"/>
    </row>
    <row r="252" spans="1:6" x14ac:dyDescent="0.25">
      <c r="A252" s="550" t="s">
        <v>958</v>
      </c>
      <c r="B252" s="550" t="s">
        <v>959</v>
      </c>
      <c r="C252" s="290" t="s">
        <v>984</v>
      </c>
      <c r="D252" s="297">
        <f>D253</f>
        <v>136558.34287999998</v>
      </c>
      <c r="E252" s="297">
        <f>E253</f>
        <v>136523.34044999999</v>
      </c>
      <c r="F252" s="396">
        <f t="shared" si="4"/>
        <v>0.99974368149714032</v>
      </c>
    </row>
    <row r="253" spans="1:6" x14ac:dyDescent="0.25">
      <c r="A253" s="550"/>
      <c r="B253" s="550"/>
      <c r="C253" s="290" t="s">
        <v>985</v>
      </c>
      <c r="D253" s="297">
        <f>'Табл 20'!D59</f>
        <v>136558.34287999998</v>
      </c>
      <c r="E253" s="297">
        <f>'Табл 20'!E59</f>
        <v>136523.34044999999</v>
      </c>
      <c r="F253" s="396">
        <f t="shared" si="4"/>
        <v>0.99974368149714032</v>
      </c>
    </row>
    <row r="254" spans="1:6" x14ac:dyDescent="0.25">
      <c r="A254" s="550"/>
      <c r="B254" s="550"/>
      <c r="C254" s="290" t="s">
        <v>996</v>
      </c>
      <c r="D254" s="297">
        <v>0</v>
      </c>
      <c r="E254" s="297">
        <v>0</v>
      </c>
      <c r="F254" s="396"/>
    </row>
    <row r="255" spans="1:6" x14ac:dyDescent="0.25">
      <c r="A255" s="550"/>
      <c r="B255" s="550"/>
      <c r="C255" s="290" t="s">
        <v>997</v>
      </c>
      <c r="D255" s="297">
        <v>0</v>
      </c>
      <c r="E255" s="297">
        <v>0</v>
      </c>
      <c r="F255" s="396"/>
    </row>
    <row r="256" spans="1:6" x14ac:dyDescent="0.25">
      <c r="A256" s="550"/>
      <c r="B256" s="550"/>
      <c r="C256" s="290" t="s">
        <v>998</v>
      </c>
      <c r="D256" s="297">
        <v>0</v>
      </c>
      <c r="E256" s="297">
        <v>0</v>
      </c>
      <c r="F256" s="396"/>
    </row>
    <row r="257" spans="1:6" x14ac:dyDescent="0.25">
      <c r="A257" s="550"/>
      <c r="B257" s="550"/>
      <c r="C257" s="290" t="s">
        <v>999</v>
      </c>
      <c r="D257" s="297">
        <v>0</v>
      </c>
      <c r="E257" s="297">
        <v>0</v>
      </c>
      <c r="F257" s="396"/>
    </row>
    <row r="258" spans="1:6" x14ac:dyDescent="0.25">
      <c r="A258" s="550"/>
      <c r="B258" s="550"/>
      <c r="C258" s="290" t="s">
        <v>986</v>
      </c>
      <c r="D258" s="297">
        <v>0</v>
      </c>
      <c r="E258" s="297">
        <v>0</v>
      </c>
      <c r="F258" s="396"/>
    </row>
    <row r="259" spans="1:6" x14ac:dyDescent="0.25">
      <c r="A259" s="550" t="s">
        <v>960</v>
      </c>
      <c r="B259" s="550" t="s">
        <v>961</v>
      </c>
      <c r="C259" s="290" t="s">
        <v>984</v>
      </c>
      <c r="D259" s="297">
        <f>D260</f>
        <v>0</v>
      </c>
      <c r="E259" s="297">
        <f>E260</f>
        <v>0</v>
      </c>
      <c r="F259" s="396"/>
    </row>
    <row r="260" spans="1:6" x14ac:dyDescent="0.25">
      <c r="A260" s="550"/>
      <c r="B260" s="550"/>
      <c r="C260" s="290" t="s">
        <v>985</v>
      </c>
      <c r="D260" s="297">
        <f>'Табл 20'!D60</f>
        <v>0</v>
      </c>
      <c r="E260" s="297">
        <f>'Табл 20'!E60</f>
        <v>0</v>
      </c>
      <c r="F260" s="396"/>
    </row>
    <row r="261" spans="1:6" x14ac:dyDescent="0.25">
      <c r="A261" s="550"/>
      <c r="B261" s="550"/>
      <c r="C261" s="290" t="s">
        <v>996</v>
      </c>
      <c r="D261" s="297">
        <v>0</v>
      </c>
      <c r="E261" s="297">
        <v>0</v>
      </c>
      <c r="F261" s="396"/>
    </row>
    <row r="262" spans="1:6" x14ac:dyDescent="0.25">
      <c r="A262" s="550"/>
      <c r="B262" s="550"/>
      <c r="C262" s="290" t="s">
        <v>997</v>
      </c>
      <c r="D262" s="297">
        <v>0</v>
      </c>
      <c r="E262" s="297">
        <v>0</v>
      </c>
      <c r="F262" s="396"/>
    </row>
    <row r="263" spans="1:6" x14ac:dyDescent="0.25">
      <c r="A263" s="550"/>
      <c r="B263" s="550"/>
      <c r="C263" s="290" t="s">
        <v>998</v>
      </c>
      <c r="D263" s="297">
        <v>0</v>
      </c>
      <c r="E263" s="297">
        <v>0</v>
      </c>
      <c r="F263" s="396"/>
    </row>
    <row r="264" spans="1:6" x14ac:dyDescent="0.25">
      <c r="A264" s="550"/>
      <c r="B264" s="550"/>
      <c r="C264" s="290" t="s">
        <v>999</v>
      </c>
      <c r="D264" s="297">
        <v>0</v>
      </c>
      <c r="E264" s="297">
        <v>0</v>
      </c>
      <c r="F264" s="396"/>
    </row>
    <row r="265" spans="1:6" x14ac:dyDescent="0.25">
      <c r="A265" s="550"/>
      <c r="B265" s="550"/>
      <c r="C265" s="290" t="s">
        <v>986</v>
      </c>
      <c r="D265" s="297">
        <v>0</v>
      </c>
      <c r="E265" s="297">
        <v>0</v>
      </c>
      <c r="F265" s="396"/>
    </row>
    <row r="266" spans="1:6" x14ac:dyDescent="0.25">
      <c r="A266" s="550" t="s">
        <v>962</v>
      </c>
      <c r="B266" s="550" t="s">
        <v>963</v>
      </c>
      <c r="C266" s="290" t="s">
        <v>984</v>
      </c>
      <c r="D266" s="297">
        <f>D267</f>
        <v>8047.5379999999996</v>
      </c>
      <c r="E266" s="297">
        <f>E267</f>
        <v>6843.23884</v>
      </c>
      <c r="F266" s="396">
        <f t="shared" ref="F266:F326" si="5">E266/D266</f>
        <v>0.85035185170918115</v>
      </c>
    </row>
    <row r="267" spans="1:6" x14ac:dyDescent="0.25">
      <c r="A267" s="550"/>
      <c r="B267" s="550"/>
      <c r="C267" s="290" t="s">
        <v>985</v>
      </c>
      <c r="D267" s="297">
        <f>'Табл 20'!D61</f>
        <v>8047.5379999999996</v>
      </c>
      <c r="E267" s="297">
        <f>'Табл 20'!E61</f>
        <v>6843.23884</v>
      </c>
      <c r="F267" s="396">
        <f t="shared" si="5"/>
        <v>0.85035185170918115</v>
      </c>
    </row>
    <row r="268" spans="1:6" x14ac:dyDescent="0.25">
      <c r="A268" s="550"/>
      <c r="B268" s="550"/>
      <c r="C268" s="290" t="s">
        <v>996</v>
      </c>
      <c r="D268" s="297">
        <v>0</v>
      </c>
      <c r="E268" s="297">
        <v>0</v>
      </c>
      <c r="F268" s="396"/>
    </row>
    <row r="269" spans="1:6" x14ac:dyDescent="0.25">
      <c r="A269" s="550"/>
      <c r="B269" s="550"/>
      <c r="C269" s="290" t="s">
        <v>997</v>
      </c>
      <c r="D269" s="297">
        <v>0</v>
      </c>
      <c r="E269" s="297">
        <v>0</v>
      </c>
      <c r="F269" s="396"/>
    </row>
    <row r="270" spans="1:6" x14ac:dyDescent="0.25">
      <c r="A270" s="550"/>
      <c r="B270" s="550"/>
      <c r="C270" s="290" t="s">
        <v>998</v>
      </c>
      <c r="D270" s="297">
        <v>0</v>
      </c>
      <c r="E270" s="297">
        <v>0</v>
      </c>
      <c r="F270" s="396"/>
    </row>
    <row r="271" spans="1:6" x14ac:dyDescent="0.25">
      <c r="A271" s="550"/>
      <c r="B271" s="550"/>
      <c r="C271" s="290" t="s">
        <v>999</v>
      </c>
      <c r="D271" s="297">
        <v>0</v>
      </c>
      <c r="E271" s="297">
        <v>0</v>
      </c>
      <c r="F271" s="396"/>
    </row>
    <row r="272" spans="1:6" x14ac:dyDescent="0.25">
      <c r="A272" s="550"/>
      <c r="B272" s="550"/>
      <c r="C272" s="290" t="s">
        <v>986</v>
      </c>
      <c r="D272" s="297">
        <v>0</v>
      </c>
      <c r="E272" s="297">
        <v>0</v>
      </c>
      <c r="F272" s="396"/>
    </row>
    <row r="273" spans="1:6" x14ac:dyDescent="0.25">
      <c r="A273" s="551" t="s">
        <v>964</v>
      </c>
      <c r="B273" s="552" t="s">
        <v>965</v>
      </c>
      <c r="C273" s="290" t="s">
        <v>984</v>
      </c>
      <c r="D273" s="296">
        <f>D274</f>
        <v>176242.34899</v>
      </c>
      <c r="E273" s="296">
        <f>E274</f>
        <v>173618.11131000001</v>
      </c>
      <c r="F273" s="396">
        <f t="shared" si="5"/>
        <v>0.98511006182657668</v>
      </c>
    </row>
    <row r="274" spans="1:6" x14ac:dyDescent="0.25">
      <c r="A274" s="551"/>
      <c r="B274" s="552"/>
      <c r="C274" s="290" t="s">
        <v>985</v>
      </c>
      <c r="D274" s="296">
        <f>D281+D288+D295+D302</f>
        <v>176242.34899</v>
      </c>
      <c r="E274" s="296">
        <f>E281+E288+E295+E302</f>
        <v>173618.11131000001</v>
      </c>
      <c r="F274" s="396">
        <f t="shared" si="5"/>
        <v>0.98511006182657668</v>
      </c>
    </row>
    <row r="275" spans="1:6" x14ac:dyDescent="0.25">
      <c r="A275" s="551"/>
      <c r="B275" s="552"/>
      <c r="C275" s="290" t="s">
        <v>996</v>
      </c>
      <c r="D275" s="297">
        <v>0</v>
      </c>
      <c r="E275" s="297">
        <v>0</v>
      </c>
      <c r="F275" s="396"/>
    </row>
    <row r="276" spans="1:6" x14ac:dyDescent="0.25">
      <c r="A276" s="551"/>
      <c r="B276" s="552"/>
      <c r="C276" s="290" t="s">
        <v>997</v>
      </c>
      <c r="D276" s="297">
        <v>0</v>
      </c>
      <c r="E276" s="297">
        <v>0</v>
      </c>
      <c r="F276" s="396"/>
    </row>
    <row r="277" spans="1:6" x14ac:dyDescent="0.25">
      <c r="A277" s="551"/>
      <c r="B277" s="552"/>
      <c r="C277" s="290" t="s">
        <v>998</v>
      </c>
      <c r="D277" s="297">
        <v>0</v>
      </c>
      <c r="E277" s="297">
        <v>0</v>
      </c>
      <c r="F277" s="396"/>
    </row>
    <row r="278" spans="1:6" x14ac:dyDescent="0.25">
      <c r="A278" s="551"/>
      <c r="B278" s="552"/>
      <c r="C278" s="290" t="s">
        <v>999</v>
      </c>
      <c r="D278" s="297">
        <v>0</v>
      </c>
      <c r="E278" s="297">
        <v>0</v>
      </c>
      <c r="F278" s="396"/>
    </row>
    <row r="279" spans="1:6" x14ac:dyDescent="0.25">
      <c r="A279" s="551"/>
      <c r="B279" s="552"/>
      <c r="C279" s="290" t="s">
        <v>986</v>
      </c>
      <c r="D279" s="297">
        <v>0</v>
      </c>
      <c r="E279" s="297">
        <v>0</v>
      </c>
      <c r="F279" s="396"/>
    </row>
    <row r="280" spans="1:6" x14ac:dyDescent="0.25">
      <c r="A280" s="550" t="s">
        <v>1012</v>
      </c>
      <c r="B280" s="550" t="s">
        <v>968</v>
      </c>
      <c r="C280" s="290" t="s">
        <v>984</v>
      </c>
      <c r="D280" s="297">
        <f>D281</f>
        <v>126892.07067</v>
      </c>
      <c r="E280" s="297">
        <f>E281</f>
        <v>125520.66219</v>
      </c>
      <c r="F280" s="396">
        <f t="shared" si="5"/>
        <v>0.98919232326528483</v>
      </c>
    </row>
    <row r="281" spans="1:6" x14ac:dyDescent="0.25">
      <c r="A281" s="550"/>
      <c r="B281" s="550"/>
      <c r="C281" s="290" t="s">
        <v>985</v>
      </c>
      <c r="D281" s="297">
        <f>'Табл 20'!D64</f>
        <v>126892.07067</v>
      </c>
      <c r="E281" s="297">
        <f>'Табл 20'!E64</f>
        <v>125520.66219</v>
      </c>
      <c r="F281" s="396">
        <f t="shared" si="5"/>
        <v>0.98919232326528483</v>
      </c>
    </row>
    <row r="282" spans="1:6" x14ac:dyDescent="0.25">
      <c r="A282" s="550"/>
      <c r="B282" s="550"/>
      <c r="C282" s="290" t="s">
        <v>996</v>
      </c>
      <c r="D282" s="297">
        <v>0</v>
      </c>
      <c r="E282" s="297">
        <v>0</v>
      </c>
      <c r="F282" s="396"/>
    </row>
    <row r="283" spans="1:6" x14ac:dyDescent="0.25">
      <c r="A283" s="550"/>
      <c r="B283" s="550"/>
      <c r="C283" s="290" t="s">
        <v>997</v>
      </c>
      <c r="D283" s="297">
        <v>0</v>
      </c>
      <c r="E283" s="297">
        <v>0</v>
      </c>
      <c r="F283" s="396"/>
    </row>
    <row r="284" spans="1:6" x14ac:dyDescent="0.25">
      <c r="A284" s="550"/>
      <c r="B284" s="550"/>
      <c r="C284" s="290" t="s">
        <v>998</v>
      </c>
      <c r="D284" s="297">
        <v>0</v>
      </c>
      <c r="E284" s="297">
        <v>0</v>
      </c>
      <c r="F284" s="396"/>
    </row>
    <row r="285" spans="1:6" x14ac:dyDescent="0.25">
      <c r="A285" s="550"/>
      <c r="B285" s="550"/>
      <c r="C285" s="290" t="s">
        <v>999</v>
      </c>
      <c r="D285" s="297">
        <v>0</v>
      </c>
      <c r="E285" s="297">
        <v>0</v>
      </c>
      <c r="F285" s="396"/>
    </row>
    <row r="286" spans="1:6" x14ac:dyDescent="0.25">
      <c r="A286" s="550"/>
      <c r="B286" s="550"/>
      <c r="C286" s="290" t="s">
        <v>986</v>
      </c>
      <c r="D286" s="297">
        <v>0</v>
      </c>
      <c r="E286" s="297">
        <v>0</v>
      </c>
      <c r="F286" s="396"/>
    </row>
    <row r="287" spans="1:6" x14ac:dyDescent="0.25">
      <c r="A287" s="550" t="s">
        <v>967</v>
      </c>
      <c r="B287" s="550" t="s">
        <v>969</v>
      </c>
      <c r="C287" s="290" t="s">
        <v>984</v>
      </c>
      <c r="D287" s="297">
        <f>D288</f>
        <v>43008.674019999999</v>
      </c>
      <c r="E287" s="297">
        <f>E288</f>
        <v>42334.262139999999</v>
      </c>
      <c r="F287" s="396">
        <f t="shared" si="5"/>
        <v>0.98431916595042235</v>
      </c>
    </row>
    <row r="288" spans="1:6" x14ac:dyDescent="0.25">
      <c r="A288" s="550"/>
      <c r="B288" s="550"/>
      <c r="C288" s="290" t="s">
        <v>985</v>
      </c>
      <c r="D288" s="297">
        <f>'Табл 20'!D65</f>
        <v>43008.674019999999</v>
      </c>
      <c r="E288" s="297">
        <f>'Табл 20'!E65</f>
        <v>42334.262139999999</v>
      </c>
      <c r="F288" s="396">
        <f t="shared" si="5"/>
        <v>0.98431916595042235</v>
      </c>
    </row>
    <row r="289" spans="1:6" x14ac:dyDescent="0.25">
      <c r="A289" s="550"/>
      <c r="B289" s="550"/>
      <c r="C289" s="290" t="s">
        <v>996</v>
      </c>
      <c r="D289" s="297">
        <v>0</v>
      </c>
      <c r="E289" s="297">
        <v>0</v>
      </c>
      <c r="F289" s="396"/>
    </row>
    <row r="290" spans="1:6" x14ac:dyDescent="0.25">
      <c r="A290" s="550"/>
      <c r="B290" s="550"/>
      <c r="C290" s="290" t="s">
        <v>997</v>
      </c>
      <c r="D290" s="297">
        <v>0</v>
      </c>
      <c r="E290" s="297">
        <v>0</v>
      </c>
      <c r="F290" s="396"/>
    </row>
    <row r="291" spans="1:6" x14ac:dyDescent="0.25">
      <c r="A291" s="550"/>
      <c r="B291" s="550"/>
      <c r="C291" s="290" t="s">
        <v>998</v>
      </c>
      <c r="D291" s="297">
        <v>0</v>
      </c>
      <c r="E291" s="297">
        <v>0</v>
      </c>
      <c r="F291" s="396"/>
    </row>
    <row r="292" spans="1:6" x14ac:dyDescent="0.25">
      <c r="A292" s="550"/>
      <c r="B292" s="550"/>
      <c r="C292" s="290" t="s">
        <v>999</v>
      </c>
      <c r="D292" s="297">
        <v>0</v>
      </c>
      <c r="E292" s="297">
        <v>0</v>
      </c>
      <c r="F292" s="396"/>
    </row>
    <row r="293" spans="1:6" x14ac:dyDescent="0.25">
      <c r="A293" s="550"/>
      <c r="B293" s="550"/>
      <c r="C293" s="290" t="s">
        <v>986</v>
      </c>
      <c r="D293" s="297">
        <v>0</v>
      </c>
      <c r="E293" s="297">
        <v>0</v>
      </c>
      <c r="F293" s="396"/>
    </row>
    <row r="294" spans="1:6" ht="15" customHeight="1" x14ac:dyDescent="0.25">
      <c r="A294" s="550" t="s">
        <v>970</v>
      </c>
      <c r="B294" s="550" t="s">
        <v>971</v>
      </c>
      <c r="C294" s="290" t="s">
        <v>984</v>
      </c>
      <c r="D294" s="297">
        <f>D295</f>
        <v>630.65</v>
      </c>
      <c r="E294" s="297">
        <f>E295</f>
        <v>200.88129999999998</v>
      </c>
      <c r="F294" s="396">
        <f t="shared" si="5"/>
        <v>0.31853056370411481</v>
      </c>
    </row>
    <row r="295" spans="1:6" x14ac:dyDescent="0.25">
      <c r="A295" s="550"/>
      <c r="B295" s="550"/>
      <c r="C295" s="290" t="s">
        <v>985</v>
      </c>
      <c r="D295" s="297">
        <f>'Табл 20'!D66</f>
        <v>630.65</v>
      </c>
      <c r="E295" s="297">
        <f>'Табл 20'!E66</f>
        <v>200.88129999999998</v>
      </c>
      <c r="F295" s="396">
        <f t="shared" si="5"/>
        <v>0.31853056370411481</v>
      </c>
    </row>
    <row r="296" spans="1:6" x14ac:dyDescent="0.25">
      <c r="A296" s="550"/>
      <c r="B296" s="550"/>
      <c r="C296" s="290" t="s">
        <v>996</v>
      </c>
      <c r="D296" s="297">
        <v>0</v>
      </c>
      <c r="E296" s="297">
        <v>0</v>
      </c>
      <c r="F296" s="396"/>
    </row>
    <row r="297" spans="1:6" x14ac:dyDescent="0.25">
      <c r="A297" s="550"/>
      <c r="B297" s="550"/>
      <c r="C297" s="290" t="s">
        <v>997</v>
      </c>
      <c r="D297" s="297">
        <v>0</v>
      </c>
      <c r="E297" s="297">
        <v>0</v>
      </c>
      <c r="F297" s="396"/>
    </row>
    <row r="298" spans="1:6" x14ac:dyDescent="0.25">
      <c r="A298" s="550"/>
      <c r="B298" s="550"/>
      <c r="C298" s="290" t="s">
        <v>998</v>
      </c>
      <c r="D298" s="297">
        <v>0</v>
      </c>
      <c r="E298" s="297">
        <v>0</v>
      </c>
      <c r="F298" s="396"/>
    </row>
    <row r="299" spans="1:6" x14ac:dyDescent="0.25">
      <c r="A299" s="550"/>
      <c r="B299" s="550"/>
      <c r="C299" s="290" t="s">
        <v>999</v>
      </c>
      <c r="D299" s="297">
        <v>0</v>
      </c>
      <c r="E299" s="297">
        <v>0</v>
      </c>
      <c r="F299" s="396"/>
    </row>
    <row r="300" spans="1:6" x14ac:dyDescent="0.25">
      <c r="A300" s="550"/>
      <c r="B300" s="550"/>
      <c r="C300" s="290" t="s">
        <v>986</v>
      </c>
      <c r="D300" s="297">
        <v>0</v>
      </c>
      <c r="E300" s="297">
        <v>0</v>
      </c>
      <c r="F300" s="396"/>
    </row>
    <row r="301" spans="1:6" x14ac:dyDescent="0.25">
      <c r="A301" s="550" t="s">
        <v>972</v>
      </c>
      <c r="B301" s="550" t="s">
        <v>973</v>
      </c>
      <c r="C301" s="290" t="s">
        <v>984</v>
      </c>
      <c r="D301" s="297">
        <f>D302</f>
        <v>5710.9542999999994</v>
      </c>
      <c r="E301" s="297">
        <f>E302</f>
        <v>5562.3056799999995</v>
      </c>
      <c r="F301" s="396">
        <f t="shared" si="5"/>
        <v>0.97397131684279104</v>
      </c>
    </row>
    <row r="302" spans="1:6" x14ac:dyDescent="0.25">
      <c r="A302" s="550"/>
      <c r="B302" s="550"/>
      <c r="C302" s="290" t="s">
        <v>985</v>
      </c>
      <c r="D302" s="297">
        <f>'Табл 20'!D67</f>
        <v>5710.9542999999994</v>
      </c>
      <c r="E302" s="297">
        <f>'Табл 20'!E67</f>
        <v>5562.3056799999995</v>
      </c>
      <c r="F302" s="396">
        <f t="shared" si="5"/>
        <v>0.97397131684279104</v>
      </c>
    </row>
    <row r="303" spans="1:6" x14ac:dyDescent="0.25">
      <c r="A303" s="550"/>
      <c r="B303" s="550"/>
      <c r="C303" s="290" t="s">
        <v>996</v>
      </c>
      <c r="D303" s="297">
        <v>0</v>
      </c>
      <c r="E303" s="297">
        <v>0</v>
      </c>
      <c r="F303" s="396"/>
    </row>
    <row r="304" spans="1:6" x14ac:dyDescent="0.25">
      <c r="A304" s="550"/>
      <c r="B304" s="550"/>
      <c r="C304" s="290" t="s">
        <v>997</v>
      </c>
      <c r="D304" s="297">
        <v>0</v>
      </c>
      <c r="E304" s="297">
        <v>0</v>
      </c>
      <c r="F304" s="396"/>
    </row>
    <row r="305" spans="1:6" x14ac:dyDescent="0.25">
      <c r="A305" s="550"/>
      <c r="B305" s="550"/>
      <c r="C305" s="290" t="s">
        <v>998</v>
      </c>
      <c r="D305" s="297">
        <v>0</v>
      </c>
      <c r="E305" s="297">
        <v>0</v>
      </c>
      <c r="F305" s="396"/>
    </row>
    <row r="306" spans="1:6" x14ac:dyDescent="0.25">
      <c r="A306" s="550"/>
      <c r="B306" s="550"/>
      <c r="C306" s="290" t="s">
        <v>999</v>
      </c>
      <c r="D306" s="297">
        <v>0</v>
      </c>
      <c r="E306" s="297">
        <v>0</v>
      </c>
      <c r="F306" s="396"/>
    </row>
    <row r="307" spans="1:6" x14ac:dyDescent="0.25">
      <c r="A307" s="550"/>
      <c r="B307" s="550"/>
      <c r="C307" s="290" t="s">
        <v>986</v>
      </c>
      <c r="D307" s="297">
        <v>0</v>
      </c>
      <c r="E307" s="297">
        <v>0</v>
      </c>
      <c r="F307" s="396"/>
    </row>
    <row r="308" spans="1:6" x14ac:dyDescent="0.25">
      <c r="A308" s="544" t="s">
        <v>974</v>
      </c>
      <c r="B308" s="544" t="s">
        <v>975</v>
      </c>
      <c r="C308" s="290" t="s">
        <v>984</v>
      </c>
      <c r="D308" s="296">
        <f>D309</f>
        <v>23568.9359</v>
      </c>
      <c r="E308" s="296">
        <f>E309</f>
        <v>22555.918810000003</v>
      </c>
      <c r="F308" s="396">
        <f t="shared" si="5"/>
        <v>0.95701897216327036</v>
      </c>
    </row>
    <row r="309" spans="1:6" x14ac:dyDescent="0.25">
      <c r="A309" s="545"/>
      <c r="B309" s="545"/>
      <c r="C309" s="290" t="s">
        <v>985</v>
      </c>
      <c r="D309" s="296">
        <f>D316+D325</f>
        <v>23568.9359</v>
      </c>
      <c r="E309" s="296">
        <f>E316+E325</f>
        <v>22555.918810000003</v>
      </c>
      <c r="F309" s="396">
        <f t="shared" si="5"/>
        <v>0.95701897216327036</v>
      </c>
    </row>
    <row r="310" spans="1:6" x14ac:dyDescent="0.25">
      <c r="A310" s="545"/>
      <c r="B310" s="545"/>
      <c r="C310" s="290" t="s">
        <v>996</v>
      </c>
      <c r="D310" s="296">
        <f>D326</f>
        <v>3062.4</v>
      </c>
      <c r="E310" s="296">
        <f>E326</f>
        <v>2773.12</v>
      </c>
      <c r="F310" s="396">
        <f t="shared" si="5"/>
        <v>0.90553814002089861</v>
      </c>
    </row>
    <row r="311" spans="1:6" x14ac:dyDescent="0.25">
      <c r="A311" s="545"/>
      <c r="B311" s="545"/>
      <c r="C311" s="290" t="s">
        <v>997</v>
      </c>
      <c r="D311" s="297">
        <v>0</v>
      </c>
      <c r="E311" s="297">
        <v>0</v>
      </c>
      <c r="F311" s="396"/>
    </row>
    <row r="312" spans="1:6" x14ac:dyDescent="0.25">
      <c r="A312" s="545"/>
      <c r="B312" s="545"/>
      <c r="C312" s="290" t="s">
        <v>998</v>
      </c>
      <c r="D312" s="297">
        <v>0</v>
      </c>
      <c r="E312" s="297">
        <v>0</v>
      </c>
      <c r="F312" s="396"/>
    </row>
    <row r="313" spans="1:6" x14ac:dyDescent="0.25">
      <c r="A313" s="545"/>
      <c r="B313" s="545"/>
      <c r="C313" s="290" t="s">
        <v>999</v>
      </c>
      <c r="D313" s="297">
        <v>0</v>
      </c>
      <c r="E313" s="297">
        <v>0</v>
      </c>
      <c r="F313" s="396"/>
    </row>
    <row r="314" spans="1:6" x14ac:dyDescent="0.25">
      <c r="A314" s="545"/>
      <c r="B314" s="545"/>
      <c r="C314" s="290" t="s">
        <v>986</v>
      </c>
      <c r="D314" s="297">
        <v>0</v>
      </c>
      <c r="E314" s="297">
        <v>0</v>
      </c>
      <c r="F314" s="396"/>
    </row>
    <row r="315" spans="1:6" x14ac:dyDescent="0.25">
      <c r="A315" s="546"/>
      <c r="B315" s="546"/>
      <c r="C315" s="290" t="s">
        <v>1000</v>
      </c>
      <c r="D315" s="297">
        <v>0</v>
      </c>
      <c r="E315" s="297">
        <v>0</v>
      </c>
      <c r="F315" s="396"/>
    </row>
    <row r="316" spans="1:6" x14ac:dyDescent="0.25">
      <c r="A316" s="547" t="s">
        <v>976</v>
      </c>
      <c r="B316" s="547" t="s">
        <v>977</v>
      </c>
      <c r="C316" s="290" t="s">
        <v>984</v>
      </c>
      <c r="D316" s="297">
        <f>D317</f>
        <v>12850.00115</v>
      </c>
      <c r="E316" s="297">
        <f>E317</f>
        <v>12850.00115</v>
      </c>
      <c r="F316" s="396">
        <f t="shared" si="5"/>
        <v>1</v>
      </c>
    </row>
    <row r="317" spans="1:6" x14ac:dyDescent="0.25">
      <c r="A317" s="548"/>
      <c r="B317" s="548"/>
      <c r="C317" s="290" t="s">
        <v>985</v>
      </c>
      <c r="D317" s="297">
        <f>'Табл 20'!D70</f>
        <v>12850.00115</v>
      </c>
      <c r="E317" s="297">
        <f>'Табл 20'!E70</f>
        <v>12850.00115</v>
      </c>
      <c r="F317" s="396">
        <f t="shared" si="5"/>
        <v>1</v>
      </c>
    </row>
    <row r="318" spans="1:6" x14ac:dyDescent="0.25">
      <c r="A318" s="548"/>
      <c r="B318" s="548"/>
      <c r="C318" s="290" t="s">
        <v>996</v>
      </c>
      <c r="D318" s="297">
        <v>0</v>
      </c>
      <c r="E318" s="297">
        <v>0</v>
      </c>
      <c r="F318" s="396"/>
    </row>
    <row r="319" spans="1:6" x14ac:dyDescent="0.25">
      <c r="A319" s="548"/>
      <c r="B319" s="548"/>
      <c r="C319" s="290" t="s">
        <v>997</v>
      </c>
      <c r="D319" s="297">
        <v>0</v>
      </c>
      <c r="E319" s="297">
        <v>0</v>
      </c>
      <c r="F319" s="396"/>
    </row>
    <row r="320" spans="1:6" x14ac:dyDescent="0.25">
      <c r="A320" s="548"/>
      <c r="B320" s="548"/>
      <c r="C320" s="290" t="s">
        <v>998</v>
      </c>
      <c r="D320" s="297">
        <v>0</v>
      </c>
      <c r="E320" s="297">
        <v>0</v>
      </c>
      <c r="F320" s="396"/>
    </row>
    <row r="321" spans="1:6" x14ac:dyDescent="0.25">
      <c r="A321" s="548"/>
      <c r="B321" s="548"/>
      <c r="C321" s="290" t="s">
        <v>999</v>
      </c>
      <c r="D321" s="297">
        <v>0</v>
      </c>
      <c r="E321" s="297">
        <v>0</v>
      </c>
      <c r="F321" s="396"/>
    </row>
    <row r="322" spans="1:6" x14ac:dyDescent="0.25">
      <c r="A322" s="548"/>
      <c r="B322" s="548"/>
      <c r="C322" s="290" t="s">
        <v>986</v>
      </c>
      <c r="D322" s="297">
        <v>0</v>
      </c>
      <c r="E322" s="297">
        <v>0</v>
      </c>
      <c r="F322" s="396"/>
    </row>
    <row r="323" spans="1:6" ht="18" customHeight="1" x14ac:dyDescent="0.25">
      <c r="A323" s="549"/>
      <c r="B323" s="549"/>
      <c r="C323" s="290" t="s">
        <v>1000</v>
      </c>
      <c r="D323" s="297">
        <v>0</v>
      </c>
      <c r="E323" s="297">
        <v>0</v>
      </c>
      <c r="F323" s="396"/>
    </row>
    <row r="324" spans="1:6" x14ac:dyDescent="0.25">
      <c r="A324" s="547" t="s">
        <v>978</v>
      </c>
      <c r="B324" s="547" t="s">
        <v>979</v>
      </c>
      <c r="C324" s="290" t="s">
        <v>984</v>
      </c>
      <c r="D324" s="297">
        <f>D325</f>
        <v>10718.93475</v>
      </c>
      <c r="E324" s="297">
        <f>E325</f>
        <v>9705.917660000001</v>
      </c>
      <c r="F324" s="396">
        <f t="shared" si="5"/>
        <v>0.90549274590928919</v>
      </c>
    </row>
    <row r="325" spans="1:6" x14ac:dyDescent="0.25">
      <c r="A325" s="548"/>
      <c r="B325" s="548"/>
      <c r="C325" s="290" t="s">
        <v>985</v>
      </c>
      <c r="D325" s="297">
        <f>'Табл 20'!D71</f>
        <v>10718.93475</v>
      </c>
      <c r="E325" s="297">
        <f>'Табл 20'!E71</f>
        <v>9705.917660000001</v>
      </c>
      <c r="F325" s="396">
        <f t="shared" si="5"/>
        <v>0.90549274590928919</v>
      </c>
    </row>
    <row r="326" spans="1:6" x14ac:dyDescent="0.25">
      <c r="A326" s="548"/>
      <c r="B326" s="548"/>
      <c r="C326" s="290" t="s">
        <v>996</v>
      </c>
      <c r="D326" s="401">
        <v>3062.4</v>
      </c>
      <c r="E326" s="400">
        <v>2773.12</v>
      </c>
      <c r="F326" s="396">
        <f t="shared" si="5"/>
        <v>0.90553814002089861</v>
      </c>
    </row>
    <row r="327" spans="1:6" x14ac:dyDescent="0.25">
      <c r="A327" s="548"/>
      <c r="B327" s="548"/>
      <c r="C327" s="290" t="s">
        <v>997</v>
      </c>
      <c r="D327" s="297">
        <v>0</v>
      </c>
      <c r="E327" s="297">
        <v>0</v>
      </c>
      <c r="F327" s="396"/>
    </row>
    <row r="328" spans="1:6" x14ac:dyDescent="0.25">
      <c r="A328" s="548"/>
      <c r="B328" s="548"/>
      <c r="C328" s="290" t="s">
        <v>998</v>
      </c>
      <c r="D328" s="297">
        <v>0</v>
      </c>
      <c r="E328" s="297">
        <v>0</v>
      </c>
      <c r="F328" s="396"/>
    </row>
    <row r="329" spans="1:6" x14ac:dyDescent="0.25">
      <c r="A329" s="548"/>
      <c r="B329" s="548"/>
      <c r="C329" s="290" t="s">
        <v>999</v>
      </c>
      <c r="D329" s="297">
        <v>0</v>
      </c>
      <c r="E329" s="297">
        <v>0</v>
      </c>
      <c r="F329" s="396"/>
    </row>
    <row r="330" spans="1:6" x14ac:dyDescent="0.25">
      <c r="A330" s="548"/>
      <c r="B330" s="548"/>
      <c r="C330" s="290" t="s">
        <v>986</v>
      </c>
      <c r="D330" s="297">
        <v>0</v>
      </c>
      <c r="E330" s="297">
        <v>0</v>
      </c>
      <c r="F330" s="396"/>
    </row>
    <row r="331" spans="1:6" x14ac:dyDescent="0.25">
      <c r="A331" s="549"/>
      <c r="B331" s="549"/>
      <c r="C331" s="290" t="s">
        <v>1000</v>
      </c>
      <c r="D331" s="297">
        <v>0</v>
      </c>
      <c r="E331" s="297">
        <v>0</v>
      </c>
      <c r="F331" s="396"/>
    </row>
    <row r="332" spans="1:6" x14ac:dyDescent="0.25">
      <c r="A332" s="289"/>
      <c r="B332" s="289"/>
      <c r="C332" s="289"/>
      <c r="D332" s="294"/>
      <c r="E332" s="289"/>
      <c r="F332" s="397"/>
    </row>
    <row r="333" spans="1:6" x14ac:dyDescent="0.25">
      <c r="A333" s="289"/>
      <c r="B333" s="289"/>
      <c r="C333" s="289"/>
      <c r="D333" s="294"/>
      <c r="E333" s="289"/>
      <c r="F333" s="397"/>
    </row>
    <row r="334" spans="1:6" x14ac:dyDescent="0.25">
      <c r="A334" s="289"/>
      <c r="B334" s="289"/>
      <c r="C334" s="289"/>
      <c r="D334" s="294"/>
      <c r="E334" s="289"/>
      <c r="F334" s="397"/>
    </row>
    <row r="335" spans="1:6" x14ac:dyDescent="0.25">
      <c r="A335" s="289"/>
      <c r="B335" s="289"/>
      <c r="C335" s="289"/>
      <c r="D335" s="294"/>
      <c r="E335" s="289"/>
      <c r="F335" s="397"/>
    </row>
    <row r="336" spans="1:6" x14ac:dyDescent="0.25">
      <c r="A336" s="289"/>
      <c r="B336" s="289"/>
      <c r="C336" s="289"/>
      <c r="D336" s="294"/>
      <c r="E336" s="289"/>
      <c r="F336" s="397"/>
    </row>
    <row r="337" spans="1:6" x14ac:dyDescent="0.25">
      <c r="A337" s="289"/>
      <c r="B337" s="289"/>
      <c r="C337" s="289"/>
      <c r="D337" s="294"/>
      <c r="E337" s="289"/>
      <c r="F337" s="397"/>
    </row>
    <row r="338" spans="1:6" x14ac:dyDescent="0.25">
      <c r="A338" s="289"/>
      <c r="B338" s="289"/>
      <c r="C338" s="289"/>
      <c r="D338" s="294"/>
      <c r="E338" s="289"/>
      <c r="F338" s="397"/>
    </row>
    <row r="339" spans="1:6" x14ac:dyDescent="0.25">
      <c r="A339" s="289"/>
      <c r="B339" s="289"/>
      <c r="C339" s="289"/>
      <c r="D339" s="294"/>
      <c r="E339" s="289"/>
      <c r="F339" s="397"/>
    </row>
    <row r="340" spans="1:6" x14ac:dyDescent="0.25">
      <c r="A340" s="289"/>
      <c r="B340" s="289"/>
      <c r="C340" s="289"/>
      <c r="D340" s="294"/>
      <c r="E340" s="289"/>
      <c r="F340" s="397"/>
    </row>
    <row r="341" spans="1:6" x14ac:dyDescent="0.25">
      <c r="A341" s="289"/>
      <c r="B341" s="289"/>
      <c r="C341" s="289"/>
      <c r="D341" s="294"/>
      <c r="E341" s="289"/>
      <c r="F341" s="397"/>
    </row>
    <row r="342" spans="1:6" x14ac:dyDescent="0.25">
      <c r="A342" s="289"/>
      <c r="B342" s="289"/>
      <c r="C342" s="289"/>
      <c r="D342" s="294"/>
      <c r="E342" s="289"/>
      <c r="F342" s="397"/>
    </row>
    <row r="343" spans="1:6" x14ac:dyDescent="0.25">
      <c r="A343" s="289"/>
      <c r="B343" s="289"/>
      <c r="C343" s="289"/>
      <c r="D343" s="294"/>
      <c r="E343" s="289"/>
      <c r="F343" s="397"/>
    </row>
    <row r="344" spans="1:6" x14ac:dyDescent="0.25">
      <c r="A344" s="289"/>
      <c r="B344" s="289"/>
      <c r="C344" s="289"/>
      <c r="D344" s="294"/>
      <c r="E344" s="289"/>
      <c r="F344" s="397"/>
    </row>
    <row r="345" spans="1:6" x14ac:dyDescent="0.25">
      <c r="A345" s="289"/>
      <c r="B345" s="289"/>
      <c r="C345" s="289"/>
      <c r="D345" s="294"/>
      <c r="E345" s="289"/>
      <c r="F345" s="397"/>
    </row>
    <row r="346" spans="1:6" x14ac:dyDescent="0.25">
      <c r="A346" s="289"/>
      <c r="B346" s="289"/>
      <c r="C346" s="289"/>
      <c r="D346" s="294"/>
      <c r="E346" s="289"/>
      <c r="F346" s="397"/>
    </row>
    <row r="347" spans="1:6" x14ac:dyDescent="0.25">
      <c r="A347" s="289"/>
      <c r="B347" s="289"/>
      <c r="C347" s="289"/>
      <c r="D347" s="294"/>
      <c r="E347" s="289"/>
      <c r="F347" s="397"/>
    </row>
  </sheetData>
  <mergeCells count="97">
    <mergeCell ref="A2:F2"/>
    <mergeCell ref="A4:A5"/>
    <mergeCell ref="B4:B5"/>
    <mergeCell ref="C4:C5"/>
    <mergeCell ref="D4:D5"/>
    <mergeCell ref="E4:E5"/>
    <mergeCell ref="F4:F5"/>
    <mergeCell ref="A7:A14"/>
    <mergeCell ref="B7:B14"/>
    <mergeCell ref="A15:A21"/>
    <mergeCell ref="B15:B21"/>
    <mergeCell ref="A22:A28"/>
    <mergeCell ref="B22:B28"/>
    <mergeCell ref="A29:A35"/>
    <mergeCell ref="B29:B35"/>
    <mergeCell ref="A36:A42"/>
    <mergeCell ref="B36:B42"/>
    <mergeCell ref="A43:A49"/>
    <mergeCell ref="B43:B49"/>
    <mergeCell ref="A50:A56"/>
    <mergeCell ref="B50:B56"/>
    <mergeCell ref="A57:A63"/>
    <mergeCell ref="B57:B63"/>
    <mergeCell ref="A64:A70"/>
    <mergeCell ref="B64:B70"/>
    <mergeCell ref="A71:A77"/>
    <mergeCell ref="B71:B77"/>
    <mergeCell ref="A78:A84"/>
    <mergeCell ref="B78:B84"/>
    <mergeCell ref="A85:A91"/>
    <mergeCell ref="B85:B91"/>
    <mergeCell ref="A92:A98"/>
    <mergeCell ref="B92:B98"/>
    <mergeCell ref="A99:A105"/>
    <mergeCell ref="B99:B105"/>
    <mergeCell ref="A106:A112"/>
    <mergeCell ref="B106:B112"/>
    <mergeCell ref="A113:A119"/>
    <mergeCell ref="B113:B119"/>
    <mergeCell ref="A120:A126"/>
    <mergeCell ref="B120:B126"/>
    <mergeCell ref="A127:A133"/>
    <mergeCell ref="B127:B133"/>
    <mergeCell ref="A134:A140"/>
    <mergeCell ref="B134:B140"/>
    <mergeCell ref="A141:A147"/>
    <mergeCell ref="B141:B147"/>
    <mergeCell ref="A148:A154"/>
    <mergeCell ref="B148:B154"/>
    <mergeCell ref="A155:A161"/>
    <mergeCell ref="B155:B161"/>
    <mergeCell ref="A162:A168"/>
    <mergeCell ref="B162:B168"/>
    <mergeCell ref="A169:A175"/>
    <mergeCell ref="B169:B175"/>
    <mergeCell ref="A176:A182"/>
    <mergeCell ref="B176:B182"/>
    <mergeCell ref="A183:A189"/>
    <mergeCell ref="B183:B189"/>
    <mergeCell ref="A190:A196"/>
    <mergeCell ref="B190:B196"/>
    <mergeCell ref="A197:A204"/>
    <mergeCell ref="B197:B204"/>
    <mergeCell ref="A205:A212"/>
    <mergeCell ref="B205:B212"/>
    <mergeCell ref="A213:A220"/>
    <mergeCell ref="B213:B220"/>
    <mergeCell ref="A221:A228"/>
    <mergeCell ref="B221:B228"/>
    <mergeCell ref="A229:A236"/>
    <mergeCell ref="B229:B236"/>
    <mergeCell ref="A237:A244"/>
    <mergeCell ref="B237:B244"/>
    <mergeCell ref="A245:A251"/>
    <mergeCell ref="B245:B251"/>
    <mergeCell ref="A252:A258"/>
    <mergeCell ref="B252:B258"/>
    <mergeCell ref="A259:A265"/>
    <mergeCell ref="B259:B265"/>
    <mergeCell ref="A266:A272"/>
    <mergeCell ref="B266:B272"/>
    <mergeCell ref="A273:A279"/>
    <mergeCell ref="B273:B279"/>
    <mergeCell ref="A280:A286"/>
    <mergeCell ref="B280:B286"/>
    <mergeCell ref="A287:A293"/>
    <mergeCell ref="B287:B293"/>
    <mergeCell ref="A294:A300"/>
    <mergeCell ref="B294:B300"/>
    <mergeCell ref="A301:A307"/>
    <mergeCell ref="B301:B307"/>
    <mergeCell ref="A308:A315"/>
    <mergeCell ref="B308:B315"/>
    <mergeCell ref="A316:A323"/>
    <mergeCell ref="B316:B323"/>
    <mergeCell ref="A324:A331"/>
    <mergeCell ref="B324:B331"/>
  </mergeCells>
  <hyperlinks>
    <hyperlink ref="A7" location="P39" display="P39"/>
    <hyperlink ref="A15" location="P169" display="P169"/>
    <hyperlink ref="A71" location="P241" display="P241"/>
    <hyperlink ref="A106" location="P306" display="P306"/>
    <hyperlink ref="A141" location="P366" display="P366"/>
    <hyperlink ref="A169" location="P431" display="P431"/>
    <hyperlink ref="A197" location="P523" display="P523"/>
    <hyperlink ref="A245" location="P596" display="P596"/>
    <hyperlink ref="A273" location="P644" display="P644"/>
  </hyperlinks>
  <pageMargins left="0.7" right="0.7" top="0.75" bottom="0.75" header="0.3" footer="0.3"/>
  <pageSetup paperSize="9" scale="6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68"/>
  <sheetViews>
    <sheetView workbookViewId="0">
      <pane xSplit="1" ySplit="7" topLeftCell="B47" activePane="bottomRight" state="frozen"/>
      <selection pane="topRight" activeCell="B1" sqref="B1"/>
      <selection pane="bottomLeft" activeCell="A8" sqref="A8"/>
      <selection pane="bottomRight" activeCell="F65" sqref="F65"/>
    </sheetView>
  </sheetViews>
  <sheetFormatPr defaultRowHeight="12.75" x14ac:dyDescent="0.2"/>
  <cols>
    <col min="1" max="1" width="83" style="302" customWidth="1"/>
    <col min="2" max="2" width="16.42578125" style="302" customWidth="1"/>
    <col min="3" max="3" width="15" style="302" customWidth="1"/>
    <col min="4" max="4" width="24" style="302" customWidth="1"/>
    <col min="5" max="5" width="23.85546875" style="302" customWidth="1"/>
    <col min="6" max="254" width="9.140625" style="302"/>
    <col min="255" max="255" width="83" style="302" customWidth="1"/>
    <col min="256" max="256" width="16.42578125" style="302" customWidth="1"/>
    <col min="257" max="257" width="15" style="302" customWidth="1"/>
    <col min="258" max="258" width="23.28515625" style="302" customWidth="1"/>
    <col min="259" max="259" width="22.85546875" style="302" customWidth="1"/>
    <col min="260" max="260" width="12.5703125" style="302" customWidth="1"/>
    <col min="261" max="261" width="12.7109375" style="302" customWidth="1"/>
    <col min="262" max="510" width="9.140625" style="302"/>
    <col min="511" max="511" width="83" style="302" customWidth="1"/>
    <col min="512" max="512" width="16.42578125" style="302" customWidth="1"/>
    <col min="513" max="513" width="15" style="302" customWidth="1"/>
    <col min="514" max="514" width="23.28515625" style="302" customWidth="1"/>
    <col min="515" max="515" width="22.85546875" style="302" customWidth="1"/>
    <col min="516" max="516" width="12.5703125" style="302" customWidth="1"/>
    <col min="517" max="517" width="12.7109375" style="302" customWidth="1"/>
    <col min="518" max="766" width="9.140625" style="302"/>
    <col min="767" max="767" width="83" style="302" customWidth="1"/>
    <col min="768" max="768" width="16.42578125" style="302" customWidth="1"/>
    <col min="769" max="769" width="15" style="302" customWidth="1"/>
    <col min="770" max="770" width="23.28515625" style="302" customWidth="1"/>
    <col min="771" max="771" width="22.85546875" style="302" customWidth="1"/>
    <col min="772" max="772" width="12.5703125" style="302" customWidth="1"/>
    <col min="773" max="773" width="12.7109375" style="302" customWidth="1"/>
    <col min="774" max="1022" width="9.140625" style="302"/>
    <col min="1023" max="1023" width="83" style="302" customWidth="1"/>
    <col min="1024" max="1024" width="16.42578125" style="302" customWidth="1"/>
    <col min="1025" max="1025" width="15" style="302" customWidth="1"/>
    <col min="1026" max="1026" width="23.28515625" style="302" customWidth="1"/>
    <col min="1027" max="1027" width="22.85546875" style="302" customWidth="1"/>
    <col min="1028" max="1028" width="12.5703125" style="302" customWidth="1"/>
    <col min="1029" max="1029" width="12.7109375" style="302" customWidth="1"/>
    <col min="1030" max="1278" width="9.140625" style="302"/>
    <col min="1279" max="1279" width="83" style="302" customWidth="1"/>
    <col min="1280" max="1280" width="16.42578125" style="302" customWidth="1"/>
    <col min="1281" max="1281" width="15" style="302" customWidth="1"/>
    <col min="1282" max="1282" width="23.28515625" style="302" customWidth="1"/>
    <col min="1283" max="1283" width="22.85546875" style="302" customWidth="1"/>
    <col min="1284" max="1284" width="12.5703125" style="302" customWidth="1"/>
    <col min="1285" max="1285" width="12.7109375" style="302" customWidth="1"/>
    <col min="1286" max="1534" width="9.140625" style="302"/>
    <col min="1535" max="1535" width="83" style="302" customWidth="1"/>
    <col min="1536" max="1536" width="16.42578125" style="302" customWidth="1"/>
    <col min="1537" max="1537" width="15" style="302" customWidth="1"/>
    <col min="1538" max="1538" width="23.28515625" style="302" customWidth="1"/>
    <col min="1539" max="1539" width="22.85546875" style="302" customWidth="1"/>
    <col min="1540" max="1540" width="12.5703125" style="302" customWidth="1"/>
    <col min="1541" max="1541" width="12.7109375" style="302" customWidth="1"/>
    <col min="1542" max="1790" width="9.140625" style="302"/>
    <col min="1791" max="1791" width="83" style="302" customWidth="1"/>
    <col min="1792" max="1792" width="16.42578125" style="302" customWidth="1"/>
    <col min="1793" max="1793" width="15" style="302" customWidth="1"/>
    <col min="1794" max="1794" width="23.28515625" style="302" customWidth="1"/>
    <col min="1795" max="1795" width="22.85546875" style="302" customWidth="1"/>
    <col min="1796" max="1796" width="12.5703125" style="302" customWidth="1"/>
    <col min="1797" max="1797" width="12.7109375" style="302" customWidth="1"/>
    <col min="1798" max="2046" width="9.140625" style="302"/>
    <col min="2047" max="2047" width="83" style="302" customWidth="1"/>
    <col min="2048" max="2048" width="16.42578125" style="302" customWidth="1"/>
    <col min="2049" max="2049" width="15" style="302" customWidth="1"/>
    <col min="2050" max="2050" width="23.28515625" style="302" customWidth="1"/>
    <col min="2051" max="2051" width="22.85546875" style="302" customWidth="1"/>
    <col min="2052" max="2052" width="12.5703125" style="302" customWidth="1"/>
    <col min="2053" max="2053" width="12.7109375" style="302" customWidth="1"/>
    <col min="2054" max="2302" width="9.140625" style="302"/>
    <col min="2303" max="2303" width="83" style="302" customWidth="1"/>
    <col min="2304" max="2304" width="16.42578125" style="302" customWidth="1"/>
    <col min="2305" max="2305" width="15" style="302" customWidth="1"/>
    <col min="2306" max="2306" width="23.28515625" style="302" customWidth="1"/>
    <col min="2307" max="2307" width="22.85546875" style="302" customWidth="1"/>
    <col min="2308" max="2308" width="12.5703125" style="302" customWidth="1"/>
    <col min="2309" max="2309" width="12.7109375" style="302" customWidth="1"/>
    <col min="2310" max="2558" width="9.140625" style="302"/>
    <col min="2559" max="2559" width="83" style="302" customWidth="1"/>
    <col min="2560" max="2560" width="16.42578125" style="302" customWidth="1"/>
    <col min="2561" max="2561" width="15" style="302" customWidth="1"/>
    <col min="2562" max="2562" width="23.28515625" style="302" customWidth="1"/>
    <col min="2563" max="2563" width="22.85546875" style="302" customWidth="1"/>
    <col min="2564" max="2564" width="12.5703125" style="302" customWidth="1"/>
    <col min="2565" max="2565" width="12.7109375" style="302" customWidth="1"/>
    <col min="2566" max="2814" width="9.140625" style="302"/>
    <col min="2815" max="2815" width="83" style="302" customWidth="1"/>
    <col min="2816" max="2816" width="16.42578125" style="302" customWidth="1"/>
    <col min="2817" max="2817" width="15" style="302" customWidth="1"/>
    <col min="2818" max="2818" width="23.28515625" style="302" customWidth="1"/>
    <col min="2819" max="2819" width="22.85546875" style="302" customWidth="1"/>
    <col min="2820" max="2820" width="12.5703125" style="302" customWidth="1"/>
    <col min="2821" max="2821" width="12.7109375" style="302" customWidth="1"/>
    <col min="2822" max="3070" width="9.140625" style="302"/>
    <col min="3071" max="3071" width="83" style="302" customWidth="1"/>
    <col min="3072" max="3072" width="16.42578125" style="302" customWidth="1"/>
    <col min="3073" max="3073" width="15" style="302" customWidth="1"/>
    <col min="3074" max="3074" width="23.28515625" style="302" customWidth="1"/>
    <col min="3075" max="3075" width="22.85546875" style="302" customWidth="1"/>
    <col min="3076" max="3076" width="12.5703125" style="302" customWidth="1"/>
    <col min="3077" max="3077" width="12.7109375" style="302" customWidth="1"/>
    <col min="3078" max="3326" width="9.140625" style="302"/>
    <col min="3327" max="3327" width="83" style="302" customWidth="1"/>
    <col min="3328" max="3328" width="16.42578125" style="302" customWidth="1"/>
    <col min="3329" max="3329" width="15" style="302" customWidth="1"/>
    <col min="3330" max="3330" width="23.28515625" style="302" customWidth="1"/>
    <col min="3331" max="3331" width="22.85546875" style="302" customWidth="1"/>
    <col min="3332" max="3332" width="12.5703125" style="302" customWidth="1"/>
    <col min="3333" max="3333" width="12.7109375" style="302" customWidth="1"/>
    <col min="3334" max="3582" width="9.140625" style="302"/>
    <col min="3583" max="3583" width="83" style="302" customWidth="1"/>
    <col min="3584" max="3584" width="16.42578125" style="302" customWidth="1"/>
    <col min="3585" max="3585" width="15" style="302" customWidth="1"/>
    <col min="3586" max="3586" width="23.28515625" style="302" customWidth="1"/>
    <col min="3587" max="3587" width="22.85546875" style="302" customWidth="1"/>
    <col min="3588" max="3588" width="12.5703125" style="302" customWidth="1"/>
    <col min="3589" max="3589" width="12.7109375" style="302" customWidth="1"/>
    <col min="3590" max="3838" width="9.140625" style="302"/>
    <col min="3839" max="3839" width="83" style="302" customWidth="1"/>
    <col min="3840" max="3840" width="16.42578125" style="302" customWidth="1"/>
    <col min="3841" max="3841" width="15" style="302" customWidth="1"/>
    <col min="3842" max="3842" width="23.28515625" style="302" customWidth="1"/>
    <col min="3843" max="3843" width="22.85546875" style="302" customWidth="1"/>
    <col min="3844" max="3844" width="12.5703125" style="302" customWidth="1"/>
    <col min="3845" max="3845" width="12.7109375" style="302" customWidth="1"/>
    <col min="3846" max="4094" width="9.140625" style="302"/>
    <col min="4095" max="4095" width="83" style="302" customWidth="1"/>
    <col min="4096" max="4096" width="16.42578125" style="302" customWidth="1"/>
    <col min="4097" max="4097" width="15" style="302" customWidth="1"/>
    <col min="4098" max="4098" width="23.28515625" style="302" customWidth="1"/>
    <col min="4099" max="4099" width="22.85546875" style="302" customWidth="1"/>
    <col min="4100" max="4100" width="12.5703125" style="302" customWidth="1"/>
    <col min="4101" max="4101" width="12.7109375" style="302" customWidth="1"/>
    <col min="4102" max="4350" width="9.140625" style="302"/>
    <col min="4351" max="4351" width="83" style="302" customWidth="1"/>
    <col min="4352" max="4352" width="16.42578125" style="302" customWidth="1"/>
    <col min="4353" max="4353" width="15" style="302" customWidth="1"/>
    <col min="4354" max="4354" width="23.28515625" style="302" customWidth="1"/>
    <col min="4355" max="4355" width="22.85546875" style="302" customWidth="1"/>
    <col min="4356" max="4356" width="12.5703125" style="302" customWidth="1"/>
    <col min="4357" max="4357" width="12.7109375" style="302" customWidth="1"/>
    <col min="4358" max="4606" width="9.140625" style="302"/>
    <col min="4607" max="4607" width="83" style="302" customWidth="1"/>
    <col min="4608" max="4608" width="16.42578125" style="302" customWidth="1"/>
    <col min="4609" max="4609" width="15" style="302" customWidth="1"/>
    <col min="4610" max="4610" width="23.28515625" style="302" customWidth="1"/>
    <col min="4611" max="4611" width="22.85546875" style="302" customWidth="1"/>
    <col min="4612" max="4612" width="12.5703125" style="302" customWidth="1"/>
    <col min="4613" max="4613" width="12.7109375" style="302" customWidth="1"/>
    <col min="4614" max="4862" width="9.140625" style="302"/>
    <col min="4863" max="4863" width="83" style="302" customWidth="1"/>
    <col min="4864" max="4864" width="16.42578125" style="302" customWidth="1"/>
    <col min="4865" max="4865" width="15" style="302" customWidth="1"/>
    <col min="4866" max="4866" width="23.28515625" style="302" customWidth="1"/>
    <col min="4867" max="4867" width="22.85546875" style="302" customWidth="1"/>
    <col min="4868" max="4868" width="12.5703125" style="302" customWidth="1"/>
    <col min="4869" max="4869" width="12.7109375" style="302" customWidth="1"/>
    <col min="4870" max="5118" width="9.140625" style="302"/>
    <col min="5119" max="5119" width="83" style="302" customWidth="1"/>
    <col min="5120" max="5120" width="16.42578125" style="302" customWidth="1"/>
    <col min="5121" max="5121" width="15" style="302" customWidth="1"/>
    <col min="5122" max="5122" width="23.28515625" style="302" customWidth="1"/>
    <col min="5123" max="5123" width="22.85546875" style="302" customWidth="1"/>
    <col min="5124" max="5124" width="12.5703125" style="302" customWidth="1"/>
    <col min="5125" max="5125" width="12.7109375" style="302" customWidth="1"/>
    <col min="5126" max="5374" width="9.140625" style="302"/>
    <col min="5375" max="5375" width="83" style="302" customWidth="1"/>
    <col min="5376" max="5376" width="16.42578125" style="302" customWidth="1"/>
    <col min="5377" max="5377" width="15" style="302" customWidth="1"/>
    <col min="5378" max="5378" width="23.28515625" style="302" customWidth="1"/>
    <col min="5379" max="5379" width="22.85546875" style="302" customWidth="1"/>
    <col min="5380" max="5380" width="12.5703125" style="302" customWidth="1"/>
    <col min="5381" max="5381" width="12.7109375" style="302" customWidth="1"/>
    <col min="5382" max="5630" width="9.140625" style="302"/>
    <col min="5631" max="5631" width="83" style="302" customWidth="1"/>
    <col min="5632" max="5632" width="16.42578125" style="302" customWidth="1"/>
    <col min="5633" max="5633" width="15" style="302" customWidth="1"/>
    <col min="5634" max="5634" width="23.28515625" style="302" customWidth="1"/>
    <col min="5635" max="5635" width="22.85546875" style="302" customWidth="1"/>
    <col min="5636" max="5636" width="12.5703125" style="302" customWidth="1"/>
    <col min="5637" max="5637" width="12.7109375" style="302" customWidth="1"/>
    <col min="5638" max="5886" width="9.140625" style="302"/>
    <col min="5887" max="5887" width="83" style="302" customWidth="1"/>
    <col min="5888" max="5888" width="16.42578125" style="302" customWidth="1"/>
    <col min="5889" max="5889" width="15" style="302" customWidth="1"/>
    <col min="5890" max="5890" width="23.28515625" style="302" customWidth="1"/>
    <col min="5891" max="5891" width="22.85546875" style="302" customWidth="1"/>
    <col min="5892" max="5892" width="12.5703125" style="302" customWidth="1"/>
    <col min="5893" max="5893" width="12.7109375" style="302" customWidth="1"/>
    <col min="5894" max="6142" width="9.140625" style="302"/>
    <col min="6143" max="6143" width="83" style="302" customWidth="1"/>
    <col min="6144" max="6144" width="16.42578125" style="302" customWidth="1"/>
    <col min="6145" max="6145" width="15" style="302" customWidth="1"/>
    <col min="6146" max="6146" width="23.28515625" style="302" customWidth="1"/>
    <col min="6147" max="6147" width="22.85546875" style="302" customWidth="1"/>
    <col min="6148" max="6148" width="12.5703125" style="302" customWidth="1"/>
    <col min="6149" max="6149" width="12.7109375" style="302" customWidth="1"/>
    <col min="6150" max="6398" width="9.140625" style="302"/>
    <col min="6399" max="6399" width="83" style="302" customWidth="1"/>
    <col min="6400" max="6400" width="16.42578125" style="302" customWidth="1"/>
    <col min="6401" max="6401" width="15" style="302" customWidth="1"/>
    <col min="6402" max="6402" width="23.28515625" style="302" customWidth="1"/>
    <col min="6403" max="6403" width="22.85546875" style="302" customWidth="1"/>
    <col min="6404" max="6404" width="12.5703125" style="302" customWidth="1"/>
    <col min="6405" max="6405" width="12.7109375" style="302" customWidth="1"/>
    <col min="6406" max="6654" width="9.140625" style="302"/>
    <col min="6655" max="6655" width="83" style="302" customWidth="1"/>
    <col min="6656" max="6656" width="16.42578125" style="302" customWidth="1"/>
    <col min="6657" max="6657" width="15" style="302" customWidth="1"/>
    <col min="6658" max="6658" width="23.28515625" style="302" customWidth="1"/>
    <col min="6659" max="6659" width="22.85546875" style="302" customWidth="1"/>
    <col min="6660" max="6660" width="12.5703125" style="302" customWidth="1"/>
    <col min="6661" max="6661" width="12.7109375" style="302" customWidth="1"/>
    <col min="6662" max="6910" width="9.140625" style="302"/>
    <col min="6911" max="6911" width="83" style="302" customWidth="1"/>
    <col min="6912" max="6912" width="16.42578125" style="302" customWidth="1"/>
    <col min="6913" max="6913" width="15" style="302" customWidth="1"/>
    <col min="6914" max="6914" width="23.28515625" style="302" customWidth="1"/>
    <col min="6915" max="6915" width="22.85546875" style="302" customWidth="1"/>
    <col min="6916" max="6916" width="12.5703125" style="302" customWidth="1"/>
    <col min="6917" max="6917" width="12.7109375" style="302" customWidth="1"/>
    <col min="6918" max="7166" width="9.140625" style="302"/>
    <col min="7167" max="7167" width="83" style="302" customWidth="1"/>
    <col min="7168" max="7168" width="16.42578125" style="302" customWidth="1"/>
    <col min="7169" max="7169" width="15" style="302" customWidth="1"/>
    <col min="7170" max="7170" width="23.28515625" style="302" customWidth="1"/>
    <col min="7171" max="7171" width="22.85546875" style="302" customWidth="1"/>
    <col min="7172" max="7172" width="12.5703125" style="302" customWidth="1"/>
    <col min="7173" max="7173" width="12.7109375" style="302" customWidth="1"/>
    <col min="7174" max="7422" width="9.140625" style="302"/>
    <col min="7423" max="7423" width="83" style="302" customWidth="1"/>
    <col min="7424" max="7424" width="16.42578125" style="302" customWidth="1"/>
    <col min="7425" max="7425" width="15" style="302" customWidth="1"/>
    <col min="7426" max="7426" width="23.28515625" style="302" customWidth="1"/>
    <col min="7427" max="7427" width="22.85546875" style="302" customWidth="1"/>
    <col min="7428" max="7428" width="12.5703125" style="302" customWidth="1"/>
    <col min="7429" max="7429" width="12.7109375" style="302" customWidth="1"/>
    <col min="7430" max="7678" width="9.140625" style="302"/>
    <col min="7679" max="7679" width="83" style="302" customWidth="1"/>
    <col min="7680" max="7680" width="16.42578125" style="302" customWidth="1"/>
    <col min="7681" max="7681" width="15" style="302" customWidth="1"/>
    <col min="7682" max="7682" width="23.28515625" style="302" customWidth="1"/>
    <col min="7683" max="7683" width="22.85546875" style="302" customWidth="1"/>
    <col min="7684" max="7684" width="12.5703125" style="302" customWidth="1"/>
    <col min="7685" max="7685" width="12.7109375" style="302" customWidth="1"/>
    <col min="7686" max="7934" width="9.140625" style="302"/>
    <col min="7935" max="7935" width="83" style="302" customWidth="1"/>
    <col min="7936" max="7936" width="16.42578125" style="302" customWidth="1"/>
    <col min="7937" max="7937" width="15" style="302" customWidth="1"/>
    <col min="7938" max="7938" width="23.28515625" style="302" customWidth="1"/>
    <col min="7939" max="7939" width="22.85546875" style="302" customWidth="1"/>
    <col min="7940" max="7940" width="12.5703125" style="302" customWidth="1"/>
    <col min="7941" max="7941" width="12.7109375" style="302" customWidth="1"/>
    <col min="7942" max="8190" width="9.140625" style="302"/>
    <col min="8191" max="8191" width="83" style="302" customWidth="1"/>
    <col min="8192" max="8192" width="16.42578125" style="302" customWidth="1"/>
    <col min="8193" max="8193" width="15" style="302" customWidth="1"/>
    <col min="8194" max="8194" width="23.28515625" style="302" customWidth="1"/>
    <col min="8195" max="8195" width="22.85546875" style="302" customWidth="1"/>
    <col min="8196" max="8196" width="12.5703125" style="302" customWidth="1"/>
    <col min="8197" max="8197" width="12.7109375" style="302" customWidth="1"/>
    <col min="8198" max="8446" width="9.140625" style="302"/>
    <col min="8447" max="8447" width="83" style="302" customWidth="1"/>
    <col min="8448" max="8448" width="16.42578125" style="302" customWidth="1"/>
    <col min="8449" max="8449" width="15" style="302" customWidth="1"/>
    <col min="8450" max="8450" width="23.28515625" style="302" customWidth="1"/>
    <col min="8451" max="8451" width="22.85546875" style="302" customWidth="1"/>
    <col min="8452" max="8452" width="12.5703125" style="302" customWidth="1"/>
    <col min="8453" max="8453" width="12.7109375" style="302" customWidth="1"/>
    <col min="8454" max="8702" width="9.140625" style="302"/>
    <col min="8703" max="8703" width="83" style="302" customWidth="1"/>
    <col min="8704" max="8704" width="16.42578125" style="302" customWidth="1"/>
    <col min="8705" max="8705" width="15" style="302" customWidth="1"/>
    <col min="8706" max="8706" width="23.28515625" style="302" customWidth="1"/>
    <col min="8707" max="8707" width="22.85546875" style="302" customWidth="1"/>
    <col min="8708" max="8708" width="12.5703125" style="302" customWidth="1"/>
    <col min="8709" max="8709" width="12.7109375" style="302" customWidth="1"/>
    <col min="8710" max="8958" width="9.140625" style="302"/>
    <col min="8959" max="8959" width="83" style="302" customWidth="1"/>
    <col min="8960" max="8960" width="16.42578125" style="302" customWidth="1"/>
    <col min="8961" max="8961" width="15" style="302" customWidth="1"/>
    <col min="8962" max="8962" width="23.28515625" style="302" customWidth="1"/>
    <col min="8963" max="8963" width="22.85546875" style="302" customWidth="1"/>
    <col min="8964" max="8964" width="12.5703125" style="302" customWidth="1"/>
    <col min="8965" max="8965" width="12.7109375" style="302" customWidth="1"/>
    <col min="8966" max="9214" width="9.140625" style="302"/>
    <col min="9215" max="9215" width="83" style="302" customWidth="1"/>
    <col min="9216" max="9216" width="16.42578125" style="302" customWidth="1"/>
    <col min="9217" max="9217" width="15" style="302" customWidth="1"/>
    <col min="9218" max="9218" width="23.28515625" style="302" customWidth="1"/>
    <col min="9219" max="9219" width="22.85546875" style="302" customWidth="1"/>
    <col min="9220" max="9220" width="12.5703125" style="302" customWidth="1"/>
    <col min="9221" max="9221" width="12.7109375" style="302" customWidth="1"/>
    <col min="9222" max="9470" width="9.140625" style="302"/>
    <col min="9471" max="9471" width="83" style="302" customWidth="1"/>
    <col min="9472" max="9472" width="16.42578125" style="302" customWidth="1"/>
    <col min="9473" max="9473" width="15" style="302" customWidth="1"/>
    <col min="9474" max="9474" width="23.28515625" style="302" customWidth="1"/>
    <col min="9475" max="9475" width="22.85546875" style="302" customWidth="1"/>
    <col min="9476" max="9476" width="12.5703125" style="302" customWidth="1"/>
    <col min="9477" max="9477" width="12.7109375" style="302" customWidth="1"/>
    <col min="9478" max="9726" width="9.140625" style="302"/>
    <col min="9727" max="9727" width="83" style="302" customWidth="1"/>
    <col min="9728" max="9728" width="16.42578125" style="302" customWidth="1"/>
    <col min="9729" max="9729" width="15" style="302" customWidth="1"/>
    <col min="9730" max="9730" width="23.28515625" style="302" customWidth="1"/>
    <col min="9731" max="9731" width="22.85546875" style="302" customWidth="1"/>
    <col min="9732" max="9732" width="12.5703125" style="302" customWidth="1"/>
    <col min="9733" max="9733" width="12.7109375" style="302" customWidth="1"/>
    <col min="9734" max="9982" width="9.140625" style="302"/>
    <col min="9983" max="9983" width="83" style="302" customWidth="1"/>
    <col min="9984" max="9984" width="16.42578125" style="302" customWidth="1"/>
    <col min="9985" max="9985" width="15" style="302" customWidth="1"/>
    <col min="9986" max="9986" width="23.28515625" style="302" customWidth="1"/>
    <col min="9987" max="9987" width="22.85546875" style="302" customWidth="1"/>
    <col min="9988" max="9988" width="12.5703125" style="302" customWidth="1"/>
    <col min="9989" max="9989" width="12.7109375" style="302" customWidth="1"/>
    <col min="9990" max="10238" width="9.140625" style="302"/>
    <col min="10239" max="10239" width="83" style="302" customWidth="1"/>
    <col min="10240" max="10240" width="16.42578125" style="302" customWidth="1"/>
    <col min="10241" max="10241" width="15" style="302" customWidth="1"/>
    <col min="10242" max="10242" width="23.28515625" style="302" customWidth="1"/>
    <col min="10243" max="10243" width="22.85546875" style="302" customWidth="1"/>
    <col min="10244" max="10244" width="12.5703125" style="302" customWidth="1"/>
    <col min="10245" max="10245" width="12.7109375" style="302" customWidth="1"/>
    <col min="10246" max="10494" width="9.140625" style="302"/>
    <col min="10495" max="10495" width="83" style="302" customWidth="1"/>
    <col min="10496" max="10496" width="16.42578125" style="302" customWidth="1"/>
    <col min="10497" max="10497" width="15" style="302" customWidth="1"/>
    <col min="10498" max="10498" width="23.28515625" style="302" customWidth="1"/>
    <col min="10499" max="10499" width="22.85546875" style="302" customWidth="1"/>
    <col min="10500" max="10500" width="12.5703125" style="302" customWidth="1"/>
    <col min="10501" max="10501" width="12.7109375" style="302" customWidth="1"/>
    <col min="10502" max="10750" width="9.140625" style="302"/>
    <col min="10751" max="10751" width="83" style="302" customWidth="1"/>
    <col min="10752" max="10752" width="16.42578125" style="302" customWidth="1"/>
    <col min="10753" max="10753" width="15" style="302" customWidth="1"/>
    <col min="10754" max="10754" width="23.28515625" style="302" customWidth="1"/>
    <col min="10755" max="10755" width="22.85546875" style="302" customWidth="1"/>
    <col min="10756" max="10756" width="12.5703125" style="302" customWidth="1"/>
    <col min="10757" max="10757" width="12.7109375" style="302" customWidth="1"/>
    <col min="10758" max="11006" width="9.140625" style="302"/>
    <col min="11007" max="11007" width="83" style="302" customWidth="1"/>
    <col min="11008" max="11008" width="16.42578125" style="302" customWidth="1"/>
    <col min="11009" max="11009" width="15" style="302" customWidth="1"/>
    <col min="11010" max="11010" width="23.28515625" style="302" customWidth="1"/>
    <col min="11011" max="11011" width="22.85546875" style="302" customWidth="1"/>
    <col min="11012" max="11012" width="12.5703125" style="302" customWidth="1"/>
    <col min="11013" max="11013" width="12.7109375" style="302" customWidth="1"/>
    <col min="11014" max="11262" width="9.140625" style="302"/>
    <col min="11263" max="11263" width="83" style="302" customWidth="1"/>
    <col min="11264" max="11264" width="16.42578125" style="302" customWidth="1"/>
    <col min="11265" max="11265" width="15" style="302" customWidth="1"/>
    <col min="11266" max="11266" width="23.28515625" style="302" customWidth="1"/>
    <col min="11267" max="11267" width="22.85546875" style="302" customWidth="1"/>
    <col min="11268" max="11268" width="12.5703125" style="302" customWidth="1"/>
    <col min="11269" max="11269" width="12.7109375" style="302" customWidth="1"/>
    <col min="11270" max="11518" width="9.140625" style="302"/>
    <col min="11519" max="11519" width="83" style="302" customWidth="1"/>
    <col min="11520" max="11520" width="16.42578125" style="302" customWidth="1"/>
    <col min="11521" max="11521" width="15" style="302" customWidth="1"/>
    <col min="11522" max="11522" width="23.28515625" style="302" customWidth="1"/>
    <col min="11523" max="11523" width="22.85546875" style="302" customWidth="1"/>
    <col min="11524" max="11524" width="12.5703125" style="302" customWidth="1"/>
    <col min="11525" max="11525" width="12.7109375" style="302" customWidth="1"/>
    <col min="11526" max="11774" width="9.140625" style="302"/>
    <col min="11775" max="11775" width="83" style="302" customWidth="1"/>
    <col min="11776" max="11776" width="16.42578125" style="302" customWidth="1"/>
    <col min="11777" max="11777" width="15" style="302" customWidth="1"/>
    <col min="11778" max="11778" width="23.28515625" style="302" customWidth="1"/>
    <col min="11779" max="11779" width="22.85546875" style="302" customWidth="1"/>
    <col min="11780" max="11780" width="12.5703125" style="302" customWidth="1"/>
    <col min="11781" max="11781" width="12.7109375" style="302" customWidth="1"/>
    <col min="11782" max="12030" width="9.140625" style="302"/>
    <col min="12031" max="12031" width="83" style="302" customWidth="1"/>
    <col min="12032" max="12032" width="16.42578125" style="302" customWidth="1"/>
    <col min="12033" max="12033" width="15" style="302" customWidth="1"/>
    <col min="12034" max="12034" width="23.28515625" style="302" customWidth="1"/>
    <col min="12035" max="12035" width="22.85546875" style="302" customWidth="1"/>
    <col min="12036" max="12036" width="12.5703125" style="302" customWidth="1"/>
    <col min="12037" max="12037" width="12.7109375" style="302" customWidth="1"/>
    <col min="12038" max="12286" width="9.140625" style="302"/>
    <col min="12287" max="12287" width="83" style="302" customWidth="1"/>
    <col min="12288" max="12288" width="16.42578125" style="302" customWidth="1"/>
    <col min="12289" max="12289" width="15" style="302" customWidth="1"/>
    <col min="12290" max="12290" width="23.28515625" style="302" customWidth="1"/>
    <col min="12291" max="12291" width="22.85546875" style="302" customWidth="1"/>
    <col min="12292" max="12292" width="12.5703125" style="302" customWidth="1"/>
    <col min="12293" max="12293" width="12.7109375" style="302" customWidth="1"/>
    <col min="12294" max="12542" width="9.140625" style="302"/>
    <col min="12543" max="12543" width="83" style="302" customWidth="1"/>
    <col min="12544" max="12544" width="16.42578125" style="302" customWidth="1"/>
    <col min="12545" max="12545" width="15" style="302" customWidth="1"/>
    <col min="12546" max="12546" width="23.28515625" style="302" customWidth="1"/>
    <col min="12547" max="12547" width="22.85546875" style="302" customWidth="1"/>
    <col min="12548" max="12548" width="12.5703125" style="302" customWidth="1"/>
    <col min="12549" max="12549" width="12.7109375" style="302" customWidth="1"/>
    <col min="12550" max="12798" width="9.140625" style="302"/>
    <col min="12799" max="12799" width="83" style="302" customWidth="1"/>
    <col min="12800" max="12800" width="16.42578125" style="302" customWidth="1"/>
    <col min="12801" max="12801" width="15" style="302" customWidth="1"/>
    <col min="12802" max="12802" width="23.28515625" style="302" customWidth="1"/>
    <col min="12803" max="12803" width="22.85546875" style="302" customWidth="1"/>
    <col min="12804" max="12804" width="12.5703125" style="302" customWidth="1"/>
    <col min="12805" max="12805" width="12.7109375" style="302" customWidth="1"/>
    <col min="12806" max="13054" width="9.140625" style="302"/>
    <col min="13055" max="13055" width="83" style="302" customWidth="1"/>
    <col min="13056" max="13056" width="16.42578125" style="302" customWidth="1"/>
    <col min="13057" max="13057" width="15" style="302" customWidth="1"/>
    <col min="13058" max="13058" width="23.28515625" style="302" customWidth="1"/>
    <col min="13059" max="13059" width="22.85546875" style="302" customWidth="1"/>
    <col min="13060" max="13060" width="12.5703125" style="302" customWidth="1"/>
    <col min="13061" max="13061" width="12.7109375" style="302" customWidth="1"/>
    <col min="13062" max="13310" width="9.140625" style="302"/>
    <col min="13311" max="13311" width="83" style="302" customWidth="1"/>
    <col min="13312" max="13312" width="16.42578125" style="302" customWidth="1"/>
    <col min="13313" max="13313" width="15" style="302" customWidth="1"/>
    <col min="13314" max="13314" width="23.28515625" style="302" customWidth="1"/>
    <col min="13315" max="13315" width="22.85546875" style="302" customWidth="1"/>
    <col min="13316" max="13316" width="12.5703125" style="302" customWidth="1"/>
    <col min="13317" max="13317" width="12.7109375" style="302" customWidth="1"/>
    <col min="13318" max="13566" width="9.140625" style="302"/>
    <col min="13567" max="13567" width="83" style="302" customWidth="1"/>
    <col min="13568" max="13568" width="16.42578125" style="302" customWidth="1"/>
    <col min="13569" max="13569" width="15" style="302" customWidth="1"/>
    <col min="13570" max="13570" width="23.28515625" style="302" customWidth="1"/>
    <col min="13571" max="13571" width="22.85546875" style="302" customWidth="1"/>
    <col min="13572" max="13572" width="12.5703125" style="302" customWidth="1"/>
    <col min="13573" max="13573" width="12.7109375" style="302" customWidth="1"/>
    <col min="13574" max="13822" width="9.140625" style="302"/>
    <col min="13823" max="13823" width="83" style="302" customWidth="1"/>
    <col min="13824" max="13824" width="16.42578125" style="302" customWidth="1"/>
    <col min="13825" max="13825" width="15" style="302" customWidth="1"/>
    <col min="13826" max="13826" width="23.28515625" style="302" customWidth="1"/>
    <col min="13827" max="13827" width="22.85546875" style="302" customWidth="1"/>
    <col min="13828" max="13828" width="12.5703125" style="302" customWidth="1"/>
    <col min="13829" max="13829" width="12.7109375" style="302" customWidth="1"/>
    <col min="13830" max="14078" width="9.140625" style="302"/>
    <col min="14079" max="14079" width="83" style="302" customWidth="1"/>
    <col min="14080" max="14080" width="16.42578125" style="302" customWidth="1"/>
    <col min="14081" max="14081" width="15" style="302" customWidth="1"/>
    <col min="14082" max="14082" width="23.28515625" style="302" customWidth="1"/>
    <col min="14083" max="14083" width="22.85546875" style="302" customWidth="1"/>
    <col min="14084" max="14084" width="12.5703125" style="302" customWidth="1"/>
    <col min="14085" max="14085" width="12.7109375" style="302" customWidth="1"/>
    <col min="14086" max="14334" width="9.140625" style="302"/>
    <col min="14335" max="14335" width="83" style="302" customWidth="1"/>
    <col min="14336" max="14336" width="16.42578125" style="302" customWidth="1"/>
    <col min="14337" max="14337" width="15" style="302" customWidth="1"/>
    <col min="14338" max="14338" width="23.28515625" style="302" customWidth="1"/>
    <col min="14339" max="14339" width="22.85546875" style="302" customWidth="1"/>
    <col min="14340" max="14340" width="12.5703125" style="302" customWidth="1"/>
    <col min="14341" max="14341" width="12.7109375" style="302" customWidth="1"/>
    <col min="14342" max="14590" width="9.140625" style="302"/>
    <col min="14591" max="14591" width="83" style="302" customWidth="1"/>
    <col min="14592" max="14592" width="16.42578125" style="302" customWidth="1"/>
    <col min="14593" max="14593" width="15" style="302" customWidth="1"/>
    <col min="14594" max="14594" width="23.28515625" style="302" customWidth="1"/>
    <col min="14595" max="14595" width="22.85546875" style="302" customWidth="1"/>
    <col min="14596" max="14596" width="12.5703125" style="302" customWidth="1"/>
    <col min="14597" max="14597" width="12.7109375" style="302" customWidth="1"/>
    <col min="14598" max="14846" width="9.140625" style="302"/>
    <col min="14847" max="14847" width="83" style="302" customWidth="1"/>
    <col min="14848" max="14848" width="16.42578125" style="302" customWidth="1"/>
    <col min="14849" max="14849" width="15" style="302" customWidth="1"/>
    <col min="14850" max="14850" width="23.28515625" style="302" customWidth="1"/>
    <col min="14851" max="14851" width="22.85546875" style="302" customWidth="1"/>
    <col min="14852" max="14852" width="12.5703125" style="302" customWidth="1"/>
    <col min="14853" max="14853" width="12.7109375" style="302" customWidth="1"/>
    <col min="14854" max="15102" width="9.140625" style="302"/>
    <col min="15103" max="15103" width="83" style="302" customWidth="1"/>
    <col min="15104" max="15104" width="16.42578125" style="302" customWidth="1"/>
    <col min="15105" max="15105" width="15" style="302" customWidth="1"/>
    <col min="15106" max="15106" width="23.28515625" style="302" customWidth="1"/>
    <col min="15107" max="15107" width="22.85546875" style="302" customWidth="1"/>
    <col min="15108" max="15108" width="12.5703125" style="302" customWidth="1"/>
    <col min="15109" max="15109" width="12.7109375" style="302" customWidth="1"/>
    <col min="15110" max="15358" width="9.140625" style="302"/>
    <col min="15359" max="15359" width="83" style="302" customWidth="1"/>
    <col min="15360" max="15360" width="16.42578125" style="302" customWidth="1"/>
    <col min="15361" max="15361" width="15" style="302" customWidth="1"/>
    <col min="15362" max="15362" width="23.28515625" style="302" customWidth="1"/>
    <col min="15363" max="15363" width="22.85546875" style="302" customWidth="1"/>
    <col min="15364" max="15364" width="12.5703125" style="302" customWidth="1"/>
    <col min="15365" max="15365" width="12.7109375" style="302" customWidth="1"/>
    <col min="15366" max="15614" width="9.140625" style="302"/>
    <col min="15615" max="15615" width="83" style="302" customWidth="1"/>
    <col min="15616" max="15616" width="16.42578125" style="302" customWidth="1"/>
    <col min="15617" max="15617" width="15" style="302" customWidth="1"/>
    <col min="15618" max="15618" width="23.28515625" style="302" customWidth="1"/>
    <col min="15619" max="15619" width="22.85546875" style="302" customWidth="1"/>
    <col min="15620" max="15620" width="12.5703125" style="302" customWidth="1"/>
    <col min="15621" max="15621" width="12.7109375" style="302" customWidth="1"/>
    <col min="15622" max="15870" width="9.140625" style="302"/>
    <col min="15871" max="15871" width="83" style="302" customWidth="1"/>
    <col min="15872" max="15872" width="16.42578125" style="302" customWidth="1"/>
    <col min="15873" max="15873" width="15" style="302" customWidth="1"/>
    <col min="15874" max="15874" width="23.28515625" style="302" customWidth="1"/>
    <col min="15875" max="15875" width="22.85546875" style="302" customWidth="1"/>
    <col min="15876" max="15876" width="12.5703125" style="302" customWidth="1"/>
    <col min="15877" max="15877" width="12.7109375" style="302" customWidth="1"/>
    <col min="15878" max="16126" width="9.140625" style="302"/>
    <col min="16127" max="16127" width="83" style="302" customWidth="1"/>
    <col min="16128" max="16128" width="16.42578125" style="302" customWidth="1"/>
    <col min="16129" max="16129" width="15" style="302" customWidth="1"/>
    <col min="16130" max="16130" width="23.28515625" style="302" customWidth="1"/>
    <col min="16131" max="16131" width="22.85546875" style="302" customWidth="1"/>
    <col min="16132" max="16132" width="12.5703125" style="302" customWidth="1"/>
    <col min="16133" max="16133" width="12.7109375" style="302" customWidth="1"/>
    <col min="16134" max="16384" width="9.140625" style="302"/>
  </cols>
  <sheetData>
    <row r="1" spans="1:6" x14ac:dyDescent="0.2">
      <c r="E1" s="303" t="s">
        <v>987</v>
      </c>
    </row>
    <row r="2" spans="1:6" ht="64.5" customHeight="1" x14ac:dyDescent="0.2">
      <c r="A2" s="564" t="s">
        <v>1328</v>
      </c>
      <c r="B2" s="564"/>
      <c r="C2" s="564"/>
      <c r="D2" s="564"/>
      <c r="E2" s="564"/>
    </row>
    <row r="3" spans="1:6" ht="41.25" customHeight="1" x14ac:dyDescent="0.2">
      <c r="A3" s="565" t="s">
        <v>988</v>
      </c>
      <c r="B3" s="565" t="s">
        <v>1015</v>
      </c>
      <c r="C3" s="565"/>
      <c r="D3" s="565" t="s">
        <v>1016</v>
      </c>
      <c r="E3" s="565"/>
      <c r="F3" s="304"/>
    </row>
    <row r="4" spans="1:6" ht="37.5" customHeight="1" x14ac:dyDescent="0.2">
      <c r="A4" s="565"/>
      <c r="B4" s="301" t="s">
        <v>1021</v>
      </c>
      <c r="C4" s="301" t="s">
        <v>1022</v>
      </c>
      <c r="D4" s="279" t="s">
        <v>989</v>
      </c>
      <c r="E4" s="279" t="s">
        <v>44</v>
      </c>
      <c r="F4" s="304"/>
    </row>
    <row r="5" spans="1:6" ht="14.25" customHeight="1" x14ac:dyDescent="0.2">
      <c r="A5" s="301">
        <v>1</v>
      </c>
      <c r="B5" s="301">
        <v>2</v>
      </c>
      <c r="C5" s="301">
        <v>3</v>
      </c>
      <c r="D5" s="301">
        <v>5</v>
      </c>
      <c r="E5" s="301">
        <v>6</v>
      </c>
      <c r="F5" s="304"/>
    </row>
    <row r="6" spans="1:6" ht="24.75" customHeight="1" x14ac:dyDescent="0.2">
      <c r="A6" s="566" t="s">
        <v>1014</v>
      </c>
      <c r="B6" s="567"/>
      <c r="C6" s="567"/>
      <c r="D6" s="567"/>
      <c r="E6" s="568"/>
      <c r="F6" s="304"/>
    </row>
    <row r="7" spans="1:6" ht="19.5" customHeight="1" x14ac:dyDescent="0.2">
      <c r="A7" s="569" t="s">
        <v>1017</v>
      </c>
      <c r="B7" s="570"/>
      <c r="C7" s="570"/>
      <c r="D7" s="570"/>
      <c r="E7" s="571"/>
      <c r="F7" s="304"/>
    </row>
    <row r="8" spans="1:6" ht="24.95" customHeight="1" x14ac:dyDescent="0.2">
      <c r="A8" s="300" t="s">
        <v>1023</v>
      </c>
      <c r="B8" s="314" t="s">
        <v>23</v>
      </c>
      <c r="C8" s="314" t="s">
        <v>23</v>
      </c>
      <c r="D8" s="314"/>
      <c r="E8" s="314"/>
      <c r="F8" s="563"/>
    </row>
    <row r="9" spans="1:6" ht="24.95" customHeight="1" x14ac:dyDescent="0.2">
      <c r="A9" s="311" t="s">
        <v>1018</v>
      </c>
      <c r="B9" s="315" t="s">
        <v>23</v>
      </c>
      <c r="C9" s="315" t="s">
        <v>23</v>
      </c>
      <c r="D9" s="314">
        <f>D11+D14</f>
        <v>8489.5300000000007</v>
      </c>
      <c r="E9" s="314">
        <f>E11+E14</f>
        <v>8489.5300000000007</v>
      </c>
      <c r="F9" s="563"/>
    </row>
    <row r="10" spans="1:6" ht="24.95" customHeight="1" x14ac:dyDescent="0.2">
      <c r="A10" s="300" t="s">
        <v>1024</v>
      </c>
      <c r="B10" s="314"/>
      <c r="C10" s="314"/>
      <c r="D10" s="314"/>
      <c r="E10" s="314"/>
      <c r="F10" s="563"/>
    </row>
    <row r="11" spans="1:6" ht="24.95" customHeight="1" x14ac:dyDescent="0.2">
      <c r="A11" s="311" t="s">
        <v>1025</v>
      </c>
      <c r="B11" s="315" t="s">
        <v>23</v>
      </c>
      <c r="C11" s="315" t="s">
        <v>23</v>
      </c>
      <c r="D11" s="314">
        <v>8283.75</v>
      </c>
      <c r="E11" s="314">
        <f>D11</f>
        <v>8283.75</v>
      </c>
      <c r="F11" s="563"/>
    </row>
    <row r="12" spans="1:6" ht="24.95" customHeight="1" x14ac:dyDescent="0.2">
      <c r="A12" s="300" t="s">
        <v>1026</v>
      </c>
      <c r="B12" s="314">
        <v>327702</v>
      </c>
      <c r="C12" s="314">
        <v>609430</v>
      </c>
      <c r="D12" s="315" t="s">
        <v>23</v>
      </c>
      <c r="E12" s="315" t="s">
        <v>23</v>
      </c>
      <c r="F12" s="563"/>
    </row>
    <row r="13" spans="1:6" ht="24.95" customHeight="1" x14ac:dyDescent="0.2">
      <c r="A13" s="300" t="str">
        <f>A10</f>
        <v xml:space="preserve">Содержание государственной услуги (работы):
</v>
      </c>
      <c r="B13" s="314"/>
      <c r="C13" s="314"/>
      <c r="D13" s="314"/>
      <c r="E13" s="314"/>
      <c r="F13" s="310"/>
    </row>
    <row r="14" spans="1:6" ht="24.95" customHeight="1" x14ac:dyDescent="0.2">
      <c r="A14" s="311" t="s">
        <v>1027</v>
      </c>
      <c r="B14" s="315" t="s">
        <v>23</v>
      </c>
      <c r="C14" s="315" t="s">
        <v>23</v>
      </c>
      <c r="D14" s="314">
        <v>205.78</v>
      </c>
      <c r="E14" s="314">
        <f>D14</f>
        <v>205.78</v>
      </c>
      <c r="F14" s="310"/>
    </row>
    <row r="15" spans="1:6" ht="24.95" customHeight="1" x14ac:dyDescent="0.2">
      <c r="A15" s="283" t="str">
        <f>A12</f>
        <v>Показатель объема услуги: штук</v>
      </c>
      <c r="B15" s="314">
        <v>120116</v>
      </c>
      <c r="C15" s="314">
        <v>459974</v>
      </c>
      <c r="D15" s="315" t="s">
        <v>23</v>
      </c>
      <c r="E15" s="315" t="s">
        <v>23</v>
      </c>
      <c r="F15" s="562"/>
    </row>
    <row r="16" spans="1:6" ht="24.95" customHeight="1" x14ac:dyDescent="0.2">
      <c r="A16" s="283" t="str">
        <f>A8</f>
        <v xml:space="preserve">Наименование услуги и ее содержание: </v>
      </c>
      <c r="B16" s="314"/>
      <c r="C16" s="314"/>
      <c r="D16" s="315"/>
      <c r="E16" s="315"/>
      <c r="F16" s="562"/>
    </row>
    <row r="17" spans="1:6" ht="38.25" x14ac:dyDescent="0.2">
      <c r="A17" s="312" t="s">
        <v>1019</v>
      </c>
      <c r="B17" s="315" t="s">
        <v>23</v>
      </c>
      <c r="C17" s="315" t="s">
        <v>23</v>
      </c>
      <c r="D17" s="381">
        <f>D19+D22+D25+D28+D31+D34+D37+D39+D42+D45+D48</f>
        <v>114589.08</v>
      </c>
      <c r="E17" s="381">
        <f>E19+E22+E25+E28+E31+E34+E37+E39+E42+E45+E48</f>
        <v>114554.08</v>
      </c>
      <c r="F17" s="304"/>
    </row>
    <row r="18" spans="1:6" ht="24.95" customHeight="1" x14ac:dyDescent="0.2">
      <c r="A18" s="283" t="str">
        <f>A13</f>
        <v xml:space="preserve">Содержание государственной услуги (работы):
</v>
      </c>
      <c r="B18" s="314"/>
      <c r="C18" s="314"/>
      <c r="D18" s="315"/>
      <c r="E18" s="315"/>
      <c r="F18" s="562"/>
    </row>
    <row r="19" spans="1:6" ht="38.25" x14ac:dyDescent="0.2">
      <c r="A19" s="312" t="s">
        <v>1028</v>
      </c>
      <c r="B19" s="315" t="s">
        <v>23</v>
      </c>
      <c r="C19" s="315" t="s">
        <v>23</v>
      </c>
      <c r="D19" s="315">
        <v>20700.400000000001</v>
      </c>
      <c r="E19" s="314">
        <v>20665.400000000001</v>
      </c>
      <c r="F19" s="562"/>
    </row>
    <row r="20" spans="1:6" ht="24.95" customHeight="1" x14ac:dyDescent="0.2">
      <c r="A20" s="283" t="str">
        <f>A15</f>
        <v>Показатель объема услуги: штук</v>
      </c>
      <c r="B20" s="314">
        <v>62408</v>
      </c>
      <c r="C20" s="314">
        <v>67555</v>
      </c>
      <c r="D20" s="315" t="s">
        <v>23</v>
      </c>
      <c r="E20" s="315" t="s">
        <v>23</v>
      </c>
      <c r="F20" s="562"/>
    </row>
    <row r="21" spans="1:6" ht="24.95" customHeight="1" x14ac:dyDescent="0.2">
      <c r="A21" s="283" t="str">
        <f>A18</f>
        <v xml:space="preserve">Содержание государственной услуги (работы):
</v>
      </c>
      <c r="B21" s="314"/>
      <c r="C21" s="314"/>
      <c r="D21" s="315"/>
      <c r="E21" s="315"/>
      <c r="F21" s="562"/>
    </row>
    <row r="22" spans="1:6" ht="24.95" customHeight="1" x14ac:dyDescent="0.2">
      <c r="A22" s="308" t="s">
        <v>1029</v>
      </c>
      <c r="B22" s="315" t="s">
        <v>23</v>
      </c>
      <c r="C22" s="315" t="s">
        <v>23</v>
      </c>
      <c r="D22" s="131">
        <v>0.33</v>
      </c>
      <c r="E22" s="314">
        <v>0.33</v>
      </c>
      <c r="F22" s="304"/>
    </row>
    <row r="23" spans="1:6" ht="24.95" customHeight="1" x14ac:dyDescent="0.2">
      <c r="A23" s="305" t="s">
        <v>1030</v>
      </c>
      <c r="B23" s="131">
        <v>1</v>
      </c>
      <c r="C23" s="314">
        <v>1</v>
      </c>
      <c r="D23" s="315" t="s">
        <v>23</v>
      </c>
      <c r="E23" s="315" t="s">
        <v>23</v>
      </c>
      <c r="F23" s="562"/>
    </row>
    <row r="24" spans="1:6" ht="24.95" customHeight="1" x14ac:dyDescent="0.2">
      <c r="A24" s="313" t="str">
        <f>A21</f>
        <v xml:space="preserve">Содержание государственной услуги (работы):
</v>
      </c>
      <c r="B24" s="131"/>
      <c r="C24" s="131"/>
      <c r="D24" s="131"/>
      <c r="E24" s="131"/>
      <c r="F24" s="562"/>
    </row>
    <row r="25" spans="1:6" ht="24.95" customHeight="1" x14ac:dyDescent="0.2">
      <c r="A25" s="308" t="s">
        <v>1031</v>
      </c>
      <c r="B25" s="315" t="s">
        <v>23</v>
      </c>
      <c r="C25" s="315" t="s">
        <v>23</v>
      </c>
      <c r="D25" s="316">
        <v>0</v>
      </c>
      <c r="E25" s="316">
        <v>0</v>
      </c>
      <c r="F25" s="304"/>
    </row>
    <row r="26" spans="1:6" ht="24.95" customHeight="1" x14ac:dyDescent="0.2">
      <c r="A26" s="305" t="str">
        <f>A23</f>
        <v>Показатель объема услуги: едениц</v>
      </c>
      <c r="B26" s="131">
        <v>0</v>
      </c>
      <c r="C26" s="131">
        <v>0</v>
      </c>
      <c r="D26" s="315" t="s">
        <v>23</v>
      </c>
      <c r="E26" s="315" t="s">
        <v>23</v>
      </c>
      <c r="F26" s="562"/>
    </row>
    <row r="27" spans="1:6" ht="24.95" customHeight="1" x14ac:dyDescent="0.2">
      <c r="A27" s="313" t="str">
        <f>A24</f>
        <v xml:space="preserve">Содержание государственной услуги (работы):
</v>
      </c>
      <c r="B27" s="131"/>
      <c r="C27" s="131"/>
      <c r="D27" s="131"/>
      <c r="E27" s="131"/>
      <c r="F27" s="562"/>
    </row>
    <row r="28" spans="1:6" ht="38.25" x14ac:dyDescent="0.2">
      <c r="A28" s="308" t="s">
        <v>1032</v>
      </c>
      <c r="B28" s="315" t="s">
        <v>23</v>
      </c>
      <c r="C28" s="315" t="s">
        <v>23</v>
      </c>
      <c r="D28" s="301">
        <v>14174.75</v>
      </c>
      <c r="E28" s="301">
        <v>14174.75</v>
      </c>
      <c r="F28" s="304"/>
    </row>
    <row r="29" spans="1:6" ht="24.95" customHeight="1" x14ac:dyDescent="0.2">
      <c r="A29" s="305" t="str">
        <f>A20</f>
        <v>Показатель объема услуги: штук</v>
      </c>
      <c r="B29" s="301">
        <v>68085</v>
      </c>
      <c r="C29" s="301">
        <v>82770</v>
      </c>
      <c r="D29" s="315" t="s">
        <v>23</v>
      </c>
      <c r="E29" s="315" t="s">
        <v>23</v>
      </c>
      <c r="F29" s="562"/>
    </row>
    <row r="30" spans="1:6" ht="24.95" customHeight="1" x14ac:dyDescent="0.2">
      <c r="A30" s="313" t="str">
        <f>A27</f>
        <v xml:space="preserve">Содержание государственной услуги (работы):
</v>
      </c>
      <c r="B30" s="301"/>
      <c r="C30" s="301"/>
      <c r="D30" s="301"/>
      <c r="E30" s="301"/>
      <c r="F30" s="562"/>
    </row>
    <row r="31" spans="1:6" ht="38.25" x14ac:dyDescent="0.2">
      <c r="A31" s="308" t="s">
        <v>1033</v>
      </c>
      <c r="B31" s="315" t="s">
        <v>23</v>
      </c>
      <c r="C31" s="315" t="s">
        <v>23</v>
      </c>
      <c r="D31" s="301">
        <v>26.07</v>
      </c>
      <c r="E31" s="301">
        <f>D31</f>
        <v>26.07</v>
      </c>
      <c r="F31" s="304"/>
    </row>
    <row r="32" spans="1:6" ht="24.95" customHeight="1" x14ac:dyDescent="0.2">
      <c r="A32" s="305" t="str">
        <f>A26</f>
        <v>Показатель объема услуги: едениц</v>
      </c>
      <c r="B32" s="301">
        <v>125</v>
      </c>
      <c r="C32" s="301">
        <v>179</v>
      </c>
      <c r="D32" s="315" t="s">
        <v>23</v>
      </c>
      <c r="E32" s="315" t="s">
        <v>23</v>
      </c>
      <c r="F32" s="562"/>
    </row>
    <row r="33" spans="1:6" ht="24.95" customHeight="1" x14ac:dyDescent="0.2">
      <c r="A33" s="313" t="str">
        <f>A30</f>
        <v xml:space="preserve">Содержание государственной услуги (работы):
</v>
      </c>
      <c r="B33" s="301"/>
      <c r="C33" s="301"/>
      <c r="D33" s="301"/>
      <c r="E33" s="301"/>
      <c r="F33" s="562"/>
    </row>
    <row r="34" spans="1:6" ht="38.25" x14ac:dyDescent="0.2">
      <c r="A34" s="308" t="s">
        <v>1034</v>
      </c>
      <c r="B34" s="315" t="s">
        <v>23</v>
      </c>
      <c r="C34" s="315" t="s">
        <v>23</v>
      </c>
      <c r="D34" s="301">
        <v>29399.82</v>
      </c>
      <c r="E34" s="301">
        <v>29399.82</v>
      </c>
      <c r="F34" s="304"/>
    </row>
    <row r="35" spans="1:6" ht="24.95" customHeight="1" x14ac:dyDescent="0.2">
      <c r="A35" s="305" t="str">
        <f>A29</f>
        <v>Показатель объема услуги: штук</v>
      </c>
      <c r="B35" s="301">
        <v>59396</v>
      </c>
      <c r="C35" s="301">
        <v>61129</v>
      </c>
      <c r="D35" s="315" t="s">
        <v>23</v>
      </c>
      <c r="E35" s="315" t="s">
        <v>23</v>
      </c>
      <c r="F35" s="562"/>
    </row>
    <row r="36" spans="1:6" ht="24.95" customHeight="1" x14ac:dyDescent="0.2">
      <c r="A36" s="313" t="str">
        <f>A33</f>
        <v xml:space="preserve">Содержание государственной услуги (работы):
</v>
      </c>
      <c r="B36" s="301"/>
      <c r="C36" s="301"/>
      <c r="D36" s="301"/>
      <c r="E36" s="301"/>
      <c r="F36" s="562"/>
    </row>
    <row r="37" spans="1:6" ht="25.5" x14ac:dyDescent="0.2">
      <c r="A37" s="308" t="s">
        <v>1035</v>
      </c>
      <c r="B37" s="315" t="s">
        <v>23</v>
      </c>
      <c r="C37" s="315" t="s">
        <v>23</v>
      </c>
      <c r="D37" s="301">
        <v>20928.21</v>
      </c>
      <c r="E37" s="301">
        <f>D37</f>
        <v>20928.21</v>
      </c>
      <c r="F37" s="304"/>
    </row>
    <row r="38" spans="1:6" ht="24.95" customHeight="1" x14ac:dyDescent="0.2">
      <c r="A38" s="305" t="s">
        <v>1036</v>
      </c>
      <c r="B38" s="301">
        <v>46933</v>
      </c>
      <c r="C38" s="301">
        <v>52527</v>
      </c>
      <c r="D38" s="315" t="s">
        <v>23</v>
      </c>
      <c r="E38" s="315" t="s">
        <v>23</v>
      </c>
      <c r="F38" s="562"/>
    </row>
    <row r="39" spans="1:6" ht="26.25" customHeight="1" x14ac:dyDescent="0.2">
      <c r="A39" s="308" t="s">
        <v>1037</v>
      </c>
      <c r="B39" s="315" t="s">
        <v>23</v>
      </c>
      <c r="C39" s="315" t="s">
        <v>23</v>
      </c>
      <c r="D39" s="301">
        <v>4917.47</v>
      </c>
      <c r="E39" s="301">
        <f>D39</f>
        <v>4917.47</v>
      </c>
      <c r="F39" s="562"/>
    </row>
    <row r="40" spans="1:6" ht="24.95" customHeight="1" x14ac:dyDescent="0.2">
      <c r="A40" s="306" t="s">
        <v>1038</v>
      </c>
      <c r="B40" s="301">
        <v>10.853999999999999</v>
      </c>
      <c r="C40" s="301">
        <v>14.752000000000001</v>
      </c>
      <c r="D40" s="315" t="s">
        <v>23</v>
      </c>
      <c r="E40" s="315" t="s">
        <v>23</v>
      </c>
      <c r="F40" s="304"/>
    </row>
    <row r="41" spans="1:6" ht="24.95" customHeight="1" x14ac:dyDescent="0.2">
      <c r="A41" s="305" t="str">
        <f>A36</f>
        <v xml:space="preserve">Содержание государственной услуги (работы):
</v>
      </c>
      <c r="B41" s="301"/>
      <c r="C41" s="301"/>
      <c r="D41" s="301"/>
      <c r="E41" s="301"/>
      <c r="F41" s="562"/>
    </row>
    <row r="42" spans="1:6" ht="24.95" customHeight="1" x14ac:dyDescent="0.2">
      <c r="A42" s="308" t="s">
        <v>1039</v>
      </c>
      <c r="B42" s="315" t="s">
        <v>23</v>
      </c>
      <c r="C42" s="315" t="s">
        <v>23</v>
      </c>
      <c r="D42" s="301">
        <v>24234.58</v>
      </c>
      <c r="E42" s="301">
        <f>D42</f>
        <v>24234.58</v>
      </c>
      <c r="F42" s="562"/>
    </row>
    <row r="43" spans="1:6" ht="24.95" customHeight="1" x14ac:dyDescent="0.2">
      <c r="A43" s="305" t="str">
        <f>A40</f>
        <v>Показатель объема услуги: тыс.гол.</v>
      </c>
      <c r="B43" s="301">
        <v>106.88800000000001</v>
      </c>
      <c r="C43" s="301">
        <v>131.9</v>
      </c>
      <c r="D43" s="315" t="s">
        <v>23</v>
      </c>
      <c r="E43" s="315" t="s">
        <v>23</v>
      </c>
      <c r="F43" s="304"/>
    </row>
    <row r="44" spans="1:6" ht="24.95" customHeight="1" x14ac:dyDescent="0.2">
      <c r="A44" s="305" t="str">
        <f>A41</f>
        <v xml:space="preserve">Содержание государственной услуги (работы):
</v>
      </c>
      <c r="B44" s="301"/>
      <c r="C44" s="301"/>
      <c r="D44" s="301"/>
      <c r="E44" s="301"/>
      <c r="F44" s="562"/>
    </row>
    <row r="45" spans="1:6" ht="38.25" x14ac:dyDescent="0.2">
      <c r="A45" s="308" t="s">
        <v>1040</v>
      </c>
      <c r="B45" s="315" t="s">
        <v>23</v>
      </c>
      <c r="C45" s="315" t="s">
        <v>23</v>
      </c>
      <c r="D45" s="301">
        <v>103.52</v>
      </c>
      <c r="E45" s="301">
        <f>D45</f>
        <v>103.52</v>
      </c>
      <c r="F45" s="562"/>
    </row>
    <row r="46" spans="1:6" ht="24.95" customHeight="1" x14ac:dyDescent="0.2">
      <c r="A46" s="306" t="str">
        <f>A35</f>
        <v>Показатель объема услуги: штук</v>
      </c>
      <c r="B46" s="301">
        <v>192</v>
      </c>
      <c r="C46" s="301">
        <v>195</v>
      </c>
      <c r="D46" s="315" t="s">
        <v>23</v>
      </c>
      <c r="E46" s="315" t="s">
        <v>23</v>
      </c>
      <c r="F46" s="304"/>
    </row>
    <row r="47" spans="1:6" ht="24.95" customHeight="1" x14ac:dyDescent="0.2">
      <c r="A47" s="305" t="str">
        <f>A44</f>
        <v xml:space="preserve">Содержание государственной услуги (работы):
</v>
      </c>
      <c r="B47" s="301"/>
      <c r="C47" s="301"/>
      <c r="D47" s="301"/>
      <c r="E47" s="301"/>
      <c r="F47" s="562"/>
    </row>
    <row r="48" spans="1:6" ht="38.25" x14ac:dyDescent="0.2">
      <c r="A48" s="308" t="s">
        <v>1041</v>
      </c>
      <c r="B48" s="315" t="s">
        <v>23</v>
      </c>
      <c r="C48" s="315" t="s">
        <v>23</v>
      </c>
      <c r="D48" s="301">
        <v>103.93</v>
      </c>
      <c r="E48" s="301">
        <f>D48</f>
        <v>103.93</v>
      </c>
      <c r="F48" s="562"/>
    </row>
    <row r="49" spans="1:6" ht="24.95" customHeight="1" x14ac:dyDescent="0.2">
      <c r="A49" s="306" t="str">
        <f>A46</f>
        <v>Показатель объема услуги: штук</v>
      </c>
      <c r="B49" s="301">
        <v>194</v>
      </c>
      <c r="C49" s="301">
        <f>B49</f>
        <v>194</v>
      </c>
      <c r="D49" s="315" t="s">
        <v>23</v>
      </c>
      <c r="E49" s="315" t="s">
        <v>23</v>
      </c>
      <c r="F49" s="304"/>
    </row>
    <row r="50" spans="1:6" ht="24.95" customHeight="1" x14ac:dyDescent="0.2">
      <c r="A50" s="305" t="str">
        <f>A8</f>
        <v xml:space="preserve">Наименование услуги и ее содержание: </v>
      </c>
      <c r="B50" s="301"/>
      <c r="C50" s="301"/>
      <c r="D50" s="301"/>
      <c r="E50" s="301"/>
      <c r="F50" s="562"/>
    </row>
    <row r="51" spans="1:6" ht="24.95" customHeight="1" x14ac:dyDescent="0.2">
      <c r="A51" s="308" t="s">
        <v>1020</v>
      </c>
      <c r="B51" s="315" t="s">
        <v>23</v>
      </c>
      <c r="C51" s="315" t="s">
        <v>23</v>
      </c>
      <c r="D51" s="301">
        <f>D53+D56+D59+D62</f>
        <v>9873.1299999999992</v>
      </c>
      <c r="E51" s="371">
        <f>E53+E56+E59+E62</f>
        <v>9873.1299999999992</v>
      </c>
      <c r="F51" s="562"/>
    </row>
    <row r="52" spans="1:6" ht="24.95" customHeight="1" x14ac:dyDescent="0.2">
      <c r="A52" s="306" t="str">
        <f>A47</f>
        <v xml:space="preserve">Содержание государственной услуги (работы):
</v>
      </c>
      <c r="B52" s="301"/>
      <c r="C52" s="301"/>
      <c r="D52" s="301"/>
      <c r="E52" s="301"/>
      <c r="F52" s="304"/>
    </row>
    <row r="53" spans="1:6" ht="24.95" customHeight="1" x14ac:dyDescent="0.2">
      <c r="A53" s="308" t="s">
        <v>1042</v>
      </c>
      <c r="B53" s="315" t="s">
        <v>23</v>
      </c>
      <c r="C53" s="315" t="s">
        <v>23</v>
      </c>
      <c r="D53" s="301">
        <v>9169.91</v>
      </c>
      <c r="E53" s="301">
        <f>D53</f>
        <v>9169.91</v>
      </c>
      <c r="F53" s="562"/>
    </row>
    <row r="54" spans="1:6" ht="24.95" customHeight="1" x14ac:dyDescent="0.2">
      <c r="A54" s="305" t="s">
        <v>1030</v>
      </c>
      <c r="B54" s="301">
        <v>39990</v>
      </c>
      <c r="C54" s="301">
        <v>70104</v>
      </c>
      <c r="D54" s="315" t="s">
        <v>23</v>
      </c>
      <c r="E54" s="315" t="s">
        <v>23</v>
      </c>
      <c r="F54" s="562"/>
    </row>
    <row r="55" spans="1:6" ht="24.95" customHeight="1" x14ac:dyDescent="0.2">
      <c r="A55" s="305" t="str">
        <f>A52</f>
        <v xml:space="preserve">Содержание государственной услуги (работы):
</v>
      </c>
      <c r="B55" s="301"/>
      <c r="C55" s="301"/>
      <c r="D55" s="301"/>
      <c r="E55" s="301"/>
      <c r="F55" s="562"/>
    </row>
    <row r="56" spans="1:6" ht="24.95" customHeight="1" x14ac:dyDescent="0.2">
      <c r="A56" s="308" t="s">
        <v>1043</v>
      </c>
      <c r="B56" s="315" t="s">
        <v>23</v>
      </c>
      <c r="C56" s="315" t="s">
        <v>23</v>
      </c>
      <c r="D56" s="301">
        <v>30.06</v>
      </c>
      <c r="E56" s="301">
        <f>D56</f>
        <v>30.06</v>
      </c>
      <c r="F56" s="562"/>
    </row>
    <row r="57" spans="1:6" ht="24.95" customHeight="1" x14ac:dyDescent="0.2">
      <c r="A57" s="306" t="str">
        <f>A49</f>
        <v>Показатель объема услуги: штук</v>
      </c>
      <c r="B57" s="307">
        <v>50</v>
      </c>
      <c r="C57" s="307">
        <v>52</v>
      </c>
      <c r="D57" s="315" t="s">
        <v>23</v>
      </c>
      <c r="E57" s="315" t="s">
        <v>23</v>
      </c>
      <c r="F57" s="304"/>
    </row>
    <row r="58" spans="1:6" ht="24.95" customHeight="1" x14ac:dyDescent="0.2">
      <c r="A58" s="305" t="str">
        <f>A55</f>
        <v xml:space="preserve">Содержание государственной услуги (работы):
</v>
      </c>
      <c r="B58" s="301"/>
      <c r="C58" s="301"/>
      <c r="D58" s="301"/>
      <c r="E58" s="301"/>
      <c r="F58" s="562"/>
    </row>
    <row r="59" spans="1:6" ht="24.95" customHeight="1" x14ac:dyDescent="0.2">
      <c r="A59" s="308" t="s">
        <v>1044</v>
      </c>
      <c r="B59" s="315" t="s">
        <v>23</v>
      </c>
      <c r="C59" s="315" t="s">
        <v>23</v>
      </c>
      <c r="D59" s="301">
        <v>30.06</v>
      </c>
      <c r="E59" s="301">
        <f>D59</f>
        <v>30.06</v>
      </c>
      <c r="F59" s="562"/>
    </row>
    <row r="60" spans="1:6" ht="24.95" customHeight="1" x14ac:dyDescent="0.2">
      <c r="A60" s="313" t="s">
        <v>1045</v>
      </c>
      <c r="B60" s="301">
        <v>50</v>
      </c>
      <c r="C60" s="301">
        <v>52</v>
      </c>
      <c r="D60" s="315" t="s">
        <v>23</v>
      </c>
      <c r="E60" s="315" t="s">
        <v>23</v>
      </c>
      <c r="F60" s="562"/>
    </row>
    <row r="61" spans="1:6" ht="24.95" customHeight="1" x14ac:dyDescent="0.2">
      <c r="A61" s="306" t="str">
        <f>A58</f>
        <v xml:space="preserve">Содержание государственной услуги (работы):
</v>
      </c>
      <c r="B61" s="301"/>
      <c r="C61" s="301"/>
      <c r="D61" s="301"/>
      <c r="E61" s="301"/>
      <c r="F61" s="304"/>
    </row>
    <row r="62" spans="1:6" ht="38.25" x14ac:dyDescent="0.2">
      <c r="A62" s="308" t="s">
        <v>1046</v>
      </c>
      <c r="B62" s="315" t="s">
        <v>23</v>
      </c>
      <c r="C62" s="315" t="s">
        <v>23</v>
      </c>
      <c r="D62" s="301">
        <v>643.1</v>
      </c>
      <c r="E62" s="301">
        <f>D62</f>
        <v>643.1</v>
      </c>
      <c r="F62" s="562"/>
    </row>
    <row r="63" spans="1:6" ht="24.95" customHeight="1" x14ac:dyDescent="0.2">
      <c r="A63" s="313" t="str">
        <f>A49</f>
        <v>Показатель объема услуги: штук</v>
      </c>
      <c r="B63" s="301">
        <v>545</v>
      </c>
      <c r="C63" s="301">
        <v>666</v>
      </c>
      <c r="D63" s="315" t="s">
        <v>23</v>
      </c>
      <c r="E63" s="315" t="s">
        <v>23</v>
      </c>
      <c r="F63" s="562"/>
    </row>
    <row r="64" spans="1:6" x14ac:dyDescent="0.2">
      <c r="A64" s="379" t="s">
        <v>1160</v>
      </c>
      <c r="B64" s="380"/>
      <c r="C64" s="380"/>
      <c r="D64" s="382">
        <f>D9+D17+D51</f>
        <v>132951.74</v>
      </c>
      <c r="E64" s="382">
        <f>E9+E17+E51</f>
        <v>132916.74</v>
      </c>
      <c r="F64" s="302">
        <f>E64/D64*100</f>
        <v>99.973674658188003</v>
      </c>
    </row>
    <row r="65" spans="1:1" x14ac:dyDescent="0.2">
      <c r="A65" s="309"/>
    </row>
    <row r="66" spans="1:1" x14ac:dyDescent="0.2">
      <c r="A66" s="309"/>
    </row>
    <row r="67" spans="1:1" x14ac:dyDescent="0.2">
      <c r="A67" s="309"/>
    </row>
    <row r="68" spans="1:1" x14ac:dyDescent="0.2">
      <c r="A68" s="309"/>
    </row>
  </sheetData>
  <mergeCells count="24">
    <mergeCell ref="F62:F63"/>
    <mergeCell ref="F58:F60"/>
    <mergeCell ref="F55:F56"/>
    <mergeCell ref="F53:F54"/>
    <mergeCell ref="F50:F51"/>
    <mergeCell ref="F47:F48"/>
    <mergeCell ref="F44:F45"/>
    <mergeCell ref="F41:F42"/>
    <mergeCell ref="F38:F39"/>
    <mergeCell ref="F35:F36"/>
    <mergeCell ref="F32:F33"/>
    <mergeCell ref="F29:F30"/>
    <mergeCell ref="F26:F27"/>
    <mergeCell ref="F23:F24"/>
    <mergeCell ref="F20:F21"/>
    <mergeCell ref="F18:F19"/>
    <mergeCell ref="F15:F16"/>
    <mergeCell ref="F8:F12"/>
    <mergeCell ref="A2:E2"/>
    <mergeCell ref="A3:A4"/>
    <mergeCell ref="B3:C3"/>
    <mergeCell ref="D3:E3"/>
    <mergeCell ref="A6:E6"/>
    <mergeCell ref="A7:E7"/>
  </mergeCells>
  <hyperlinks>
    <hyperlink ref="A6" r:id="rId1" location="Par4572" tooltip="ПАСПОРТ" display="../../ИЗМЕНЕНИЯ В ГП/2016/2 апрель/Дополнительные материалы/Прогноз госзаданий.docx - Par4572"/>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15"/>
  <sheetViews>
    <sheetView workbookViewId="0">
      <selection activeCell="C15" sqref="C15"/>
    </sheetView>
  </sheetViews>
  <sheetFormatPr defaultRowHeight="15" x14ac:dyDescent="0.25"/>
  <cols>
    <col min="1" max="1" width="5.140625" customWidth="1"/>
    <col min="2" max="2" width="29.85546875" customWidth="1"/>
    <col min="3" max="3" width="185" customWidth="1"/>
    <col min="4" max="4" width="33" customWidth="1"/>
    <col min="5" max="5" width="21.28515625" customWidth="1"/>
    <col min="6" max="6" width="0.85546875" customWidth="1"/>
    <col min="7" max="7" width="0.85546875" hidden="1" customWidth="1"/>
    <col min="8" max="8" width="9.140625" hidden="1" customWidth="1"/>
  </cols>
  <sheetData>
    <row r="1" spans="1:4" x14ac:dyDescent="0.25">
      <c r="D1" s="284" t="s">
        <v>990</v>
      </c>
    </row>
    <row r="3" spans="1:4" ht="63.75" customHeight="1" x14ac:dyDescent="0.25">
      <c r="A3" s="553" t="s">
        <v>991</v>
      </c>
      <c r="B3" s="553"/>
      <c r="C3" s="553"/>
      <c r="D3" s="553"/>
    </row>
    <row r="4" spans="1:4" x14ac:dyDescent="0.25">
      <c r="A4" s="43"/>
      <c r="B4" s="43"/>
      <c r="C4" s="43"/>
    </row>
    <row r="5" spans="1:4" ht="30" customHeight="1" x14ac:dyDescent="0.25">
      <c r="A5" s="574" t="s">
        <v>1048</v>
      </c>
      <c r="B5" s="574"/>
      <c r="C5" s="574"/>
      <c r="D5" s="574"/>
    </row>
    <row r="6" spans="1:4" x14ac:dyDescent="0.25">
      <c r="A6" s="572" t="s">
        <v>1047</v>
      </c>
      <c r="B6" s="572"/>
      <c r="C6" s="572"/>
    </row>
    <row r="7" spans="1:4" x14ac:dyDescent="0.25">
      <c r="A7" s="573"/>
      <c r="B7" s="573"/>
      <c r="C7" s="573"/>
    </row>
    <row r="8" spans="1:4" ht="90" x14ac:dyDescent="0.25">
      <c r="A8" s="45" t="s">
        <v>1</v>
      </c>
      <c r="B8" s="45" t="s">
        <v>992</v>
      </c>
      <c r="C8" s="285" t="s">
        <v>993</v>
      </c>
      <c r="D8" s="58" t="s">
        <v>994</v>
      </c>
    </row>
    <row r="9" spans="1:4" ht="278.25" customHeight="1" x14ac:dyDescent="0.25">
      <c r="A9" s="286">
        <v>1</v>
      </c>
      <c r="B9" s="287" t="s">
        <v>1049</v>
      </c>
      <c r="C9" s="287" t="s">
        <v>1053</v>
      </c>
      <c r="D9" s="287" t="s">
        <v>1050</v>
      </c>
    </row>
    <row r="10" spans="1:4" ht="405" x14ac:dyDescent="0.25">
      <c r="A10" s="286">
        <v>2</v>
      </c>
      <c r="B10" s="287" t="s">
        <v>1051</v>
      </c>
      <c r="C10" s="287" t="s">
        <v>1056</v>
      </c>
      <c r="D10" s="287" t="s">
        <v>1052</v>
      </c>
    </row>
    <row r="11" spans="1:4" ht="306.75" customHeight="1" x14ac:dyDescent="0.25">
      <c r="A11" s="286">
        <v>3</v>
      </c>
      <c r="B11" s="287" t="s">
        <v>1054</v>
      </c>
      <c r="C11" s="287" t="s">
        <v>1057</v>
      </c>
      <c r="D11" s="287" t="s">
        <v>1055</v>
      </c>
    </row>
    <row r="12" spans="1:4" ht="233.25" customHeight="1" x14ac:dyDescent="0.25">
      <c r="A12" s="286">
        <v>4</v>
      </c>
      <c r="B12" s="287" t="s">
        <v>1058</v>
      </c>
      <c r="C12" s="287" t="s">
        <v>1059</v>
      </c>
      <c r="D12" s="288"/>
    </row>
    <row r="13" spans="1:4" ht="229.5" customHeight="1" x14ac:dyDescent="0.25">
      <c r="A13" s="286">
        <v>5</v>
      </c>
      <c r="B13" s="287" t="s">
        <v>1060</v>
      </c>
      <c r="C13" s="287" t="s">
        <v>1062</v>
      </c>
      <c r="D13" s="287" t="s">
        <v>1061</v>
      </c>
    </row>
    <row r="14" spans="1:4" ht="255" x14ac:dyDescent="0.25">
      <c r="A14" s="286">
        <v>6</v>
      </c>
      <c r="B14" s="287" t="s">
        <v>1063</v>
      </c>
      <c r="C14" s="287" t="s">
        <v>1064</v>
      </c>
      <c r="D14" s="288"/>
    </row>
    <row r="15" spans="1:4" ht="240" x14ac:dyDescent="0.25">
      <c r="A15" s="286">
        <v>7</v>
      </c>
      <c r="B15" s="287" t="s">
        <v>1065</v>
      </c>
      <c r="C15" s="287" t="s">
        <v>1066</v>
      </c>
      <c r="D15" s="288"/>
    </row>
  </sheetData>
  <mergeCells count="4">
    <mergeCell ref="A3:D3"/>
    <mergeCell ref="A6:C6"/>
    <mergeCell ref="A7:C7"/>
    <mergeCell ref="A5:D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Табл 15</vt:lpstr>
      <vt:lpstr>Табл 16</vt:lpstr>
      <vt:lpstr>Табл 17</vt:lpstr>
      <vt:lpstr>Табл 18</vt:lpstr>
      <vt:lpstr>Табл 19</vt:lpstr>
      <vt:lpstr>Табл 20</vt:lpstr>
      <vt:lpstr>Табл 21 </vt:lpstr>
      <vt:lpstr>Табл 22</vt:lpstr>
      <vt:lpstr>Табл 23</vt:lpstr>
      <vt:lpstr>Оценка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2019-04-15T07:50:51Z</dcterms:modified>
</cp:coreProperties>
</file>